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2BAFEAE2-5FF0-4C9F-8F3B-7F3F9C2689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Sheet1!$A$1:$E$340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5" i="1"/>
  <c r="E16" i="1"/>
  <c r="E22" i="1"/>
  <c r="E24" i="1"/>
  <c r="E25" i="1"/>
  <c r="E26" i="1"/>
  <c r="E27" i="1"/>
  <c r="E30" i="1"/>
  <c r="E31" i="1"/>
  <c r="E32" i="1"/>
  <c r="E33" i="1"/>
  <c r="E36" i="1"/>
  <c r="E37" i="1"/>
  <c r="E38" i="1"/>
  <c r="E39" i="1"/>
  <c r="E40" i="1"/>
  <c r="E41" i="1"/>
  <c r="E43" i="1"/>
  <c r="E44" i="1"/>
  <c r="E45" i="1"/>
  <c r="E46" i="1"/>
  <c r="E47" i="1"/>
  <c r="E48" i="1"/>
  <c r="E50" i="1"/>
  <c r="E51" i="1"/>
  <c r="E52" i="1"/>
  <c r="E53" i="1"/>
  <c r="E54" i="1"/>
  <c r="E55" i="1"/>
  <c r="E56" i="1"/>
  <c r="E58" i="1"/>
  <c r="E60" i="1"/>
  <c r="E64" i="1"/>
  <c r="E69" i="1"/>
  <c r="E72" i="1"/>
  <c r="E73" i="1"/>
  <c r="E74" i="1"/>
  <c r="E75" i="1"/>
  <c r="E76" i="1"/>
  <c r="E77" i="1"/>
  <c r="E79" i="1"/>
  <c r="E80" i="1"/>
  <c r="E81" i="1"/>
  <c r="E83" i="1"/>
  <c r="E84" i="1"/>
  <c r="E85" i="1"/>
  <c r="E86" i="1"/>
  <c r="E89" i="1"/>
  <c r="E90" i="1"/>
  <c r="E91" i="1"/>
  <c r="E93" i="1"/>
  <c r="E95" i="1"/>
  <c r="E97" i="1"/>
  <c r="E98" i="1"/>
  <c r="E99" i="1"/>
  <c r="E100" i="1"/>
  <c r="E103" i="1"/>
  <c r="E105" i="1"/>
  <c r="E106" i="1"/>
  <c r="E108" i="1"/>
  <c r="E110" i="1"/>
  <c r="E111" i="1"/>
  <c r="E112" i="1"/>
  <c r="E113" i="1"/>
  <c r="E116" i="1"/>
  <c r="E120" i="1"/>
  <c r="E122" i="1"/>
  <c r="E123" i="1"/>
  <c r="E124" i="1"/>
  <c r="E129" i="1"/>
  <c r="E133" i="1"/>
  <c r="E136" i="1"/>
  <c r="E137" i="1"/>
  <c r="E138" i="1"/>
  <c r="E139" i="1"/>
  <c r="E140" i="1"/>
  <c r="E141" i="1"/>
  <c r="E142" i="1"/>
  <c r="E144" i="1"/>
  <c r="E150" i="1"/>
  <c r="E152" i="1"/>
  <c r="E154" i="1"/>
  <c r="E155" i="1"/>
  <c r="E156" i="1"/>
  <c r="E157" i="1"/>
  <c r="E159" i="1"/>
  <c r="E160" i="1"/>
  <c r="E162" i="1"/>
  <c r="E163" i="1"/>
  <c r="E166" i="1"/>
  <c r="E167" i="1"/>
  <c r="E173" i="1"/>
  <c r="E175" i="1"/>
  <c r="E176" i="1"/>
  <c r="E177" i="1"/>
  <c r="E178" i="1"/>
  <c r="E179" i="1"/>
  <c r="E180" i="1"/>
  <c r="E181" i="1"/>
  <c r="E183" i="1"/>
  <c r="E184" i="1"/>
  <c r="E185" i="1"/>
  <c r="E186" i="1"/>
  <c r="E187" i="1"/>
  <c r="E192" i="1"/>
  <c r="E193" i="1"/>
  <c r="E194" i="1"/>
  <c r="E195" i="1"/>
  <c r="E196" i="1"/>
  <c r="E197" i="1"/>
  <c r="E199" i="1"/>
  <c r="E201" i="1"/>
  <c r="E202" i="1"/>
  <c r="E204" i="1"/>
  <c r="E205" i="1"/>
  <c r="E206" i="1"/>
  <c r="E207" i="1"/>
  <c r="E209" i="1"/>
  <c r="E216" i="1"/>
  <c r="E217" i="1"/>
  <c r="E218" i="1"/>
  <c r="E219" i="1"/>
  <c r="E220" i="1"/>
  <c r="E221" i="1"/>
  <c r="E223" i="1"/>
  <c r="E226" i="1"/>
  <c r="E229" i="1"/>
  <c r="E230" i="1"/>
  <c r="E231" i="1"/>
  <c r="E232" i="1"/>
  <c r="E233" i="1"/>
  <c r="E234" i="1"/>
  <c r="E237" i="1"/>
  <c r="E238" i="1"/>
  <c r="E239" i="1"/>
  <c r="E240" i="1"/>
  <c r="E241" i="1"/>
  <c r="E244" i="1"/>
  <c r="E245" i="1"/>
  <c r="E249" i="1"/>
  <c r="E250" i="1"/>
  <c r="E251" i="1"/>
  <c r="E252" i="1"/>
  <c r="E255" i="1"/>
  <c r="E256" i="1"/>
  <c r="E257" i="1"/>
  <c r="E258" i="1"/>
  <c r="E259" i="1"/>
  <c r="E260" i="1"/>
  <c r="E262" i="1"/>
  <c r="E263" i="1"/>
  <c r="E264" i="1"/>
  <c r="E265" i="1"/>
  <c r="E266" i="1"/>
  <c r="E267" i="1"/>
  <c r="E268" i="1"/>
  <c r="E269" i="1"/>
  <c r="E271" i="1"/>
  <c r="E272" i="1"/>
  <c r="E273" i="1"/>
  <c r="E275" i="1"/>
  <c r="E277" i="1"/>
  <c r="E280" i="1"/>
  <c r="E282" i="1"/>
  <c r="E283" i="1"/>
  <c r="E284" i="1"/>
  <c r="E285" i="1"/>
  <c r="E286" i="1"/>
  <c r="E287" i="1"/>
  <c r="E288" i="1"/>
  <c r="E290" i="1"/>
  <c r="E292" i="1"/>
  <c r="E293" i="1"/>
  <c r="E294" i="1"/>
  <c r="E298" i="1"/>
  <c r="E299" i="1"/>
  <c r="E300" i="1"/>
  <c r="E301" i="1"/>
  <c r="E302" i="1"/>
  <c r="E303" i="1"/>
  <c r="E305" i="1"/>
  <c r="E306" i="1"/>
  <c r="E308" i="1"/>
  <c r="E310" i="1"/>
  <c r="E314" i="1"/>
  <c r="E315" i="1"/>
  <c r="E316" i="1"/>
  <c r="E317" i="1"/>
  <c r="E320" i="1"/>
  <c r="E321" i="1"/>
  <c r="E322" i="1"/>
  <c r="E323" i="1"/>
  <c r="E324" i="1"/>
  <c r="E325" i="1"/>
  <c r="E327" i="1"/>
  <c r="E330" i="1"/>
  <c r="E334" i="1"/>
  <c r="E335" i="1"/>
</calcChain>
</file>

<file path=xl/sharedStrings.xml><?xml version="1.0" encoding="utf-8"?>
<sst xmlns="http://schemas.openxmlformats.org/spreadsheetml/2006/main" count="986" uniqueCount="931">
  <si>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</si>
  <si>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</si>
  <si>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</si>
  <si>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</si>
  <si>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</si>
  <si>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</si>
  <si>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</si>
  <si>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</si>
  <si>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</si>
  <si>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0685</t>
  </si>
  <si>
    <t>1057</t>
  </si>
  <si>
    <t>1251</t>
  </si>
  <si>
    <t>NO56
ｶﾀﾛｸﾞﾍﾟｰｼﾞ</t>
    <phoneticPr fontId="3"/>
  </si>
  <si>
    <t>0132</t>
  </si>
  <si>
    <t>1018</t>
  </si>
  <si>
    <t>1512</t>
  </si>
  <si>
    <t>1737</t>
  </si>
  <si>
    <t>1751</t>
  </si>
  <si>
    <t>2252</t>
  </si>
  <si>
    <t>0093</t>
  </si>
  <si>
    <t>0373</t>
  </si>
  <si>
    <t>0494</t>
  </si>
  <si>
    <t>0587</t>
  </si>
  <si>
    <t>0704</t>
  </si>
  <si>
    <t>1078</t>
  </si>
  <si>
    <t>1135</t>
  </si>
  <si>
    <t>1160</t>
  </si>
  <si>
    <t>1253</t>
  </si>
  <si>
    <t>1475</t>
  </si>
  <si>
    <t>1511</t>
  </si>
  <si>
    <t>1845</t>
  </si>
  <si>
    <t>2288</t>
  </si>
  <si>
    <t>2350</t>
  </si>
  <si>
    <t>0457</t>
  </si>
  <si>
    <t>0459</t>
  </si>
  <si>
    <t>0467</t>
  </si>
  <si>
    <t>0482</t>
  </si>
  <si>
    <t>0567</t>
  </si>
  <si>
    <t>0596</t>
  </si>
  <si>
    <t>0624</t>
  </si>
  <si>
    <t>0696</t>
  </si>
  <si>
    <t>0773</t>
  </si>
  <si>
    <t>0921</t>
  </si>
  <si>
    <t>1061</t>
  </si>
  <si>
    <t>1204</t>
  </si>
  <si>
    <t>1384</t>
  </si>
  <si>
    <t>1433</t>
  </si>
  <si>
    <t>1461</t>
  </si>
  <si>
    <t>1690</t>
  </si>
  <si>
    <t>1772</t>
  </si>
  <si>
    <t>1855</t>
  </si>
  <si>
    <t>1883</t>
  </si>
  <si>
    <t>1888</t>
  </si>
  <si>
    <t>1966</t>
  </si>
  <si>
    <t>1967</t>
  </si>
  <si>
    <t>2510</t>
  </si>
  <si>
    <t>2594</t>
  </si>
  <si>
    <t>200mm 鉄工やすり(ｽﾃﾝﾚｽ用･平/荒中目)</t>
  </si>
  <si>
    <t>0016</t>
  </si>
  <si>
    <t>0333</t>
  </si>
  <si>
    <t>0336</t>
  </si>
  <si>
    <t>0580</t>
  </si>
  <si>
    <t>0671</t>
  </si>
  <si>
    <t>0695</t>
  </si>
  <si>
    <t>0749</t>
  </si>
  <si>
    <t>マグネットベースゲージホルダー</t>
  </si>
  <si>
    <t>0776</t>
  </si>
  <si>
    <t>0994</t>
  </si>
  <si>
    <t>1329</t>
  </si>
  <si>
    <t>1385</t>
  </si>
  <si>
    <t>1408</t>
  </si>
  <si>
    <t>1416</t>
  </si>
  <si>
    <t>1486</t>
  </si>
  <si>
    <t>1493</t>
  </si>
  <si>
    <t>1570</t>
  </si>
  <si>
    <t>1738</t>
  </si>
  <si>
    <t>100mm キャスター(自在金具)</t>
  </si>
  <si>
    <t>1739</t>
  </si>
  <si>
    <t>1863</t>
  </si>
  <si>
    <t>1931</t>
  </si>
  <si>
    <t>1998</t>
  </si>
  <si>
    <t>2004</t>
  </si>
  <si>
    <t>2114</t>
  </si>
  <si>
    <t>2142</t>
  </si>
  <si>
    <t>2170</t>
  </si>
  <si>
    <t>2196</t>
  </si>
  <si>
    <t>2207</t>
  </si>
  <si>
    <t>2222</t>
  </si>
  <si>
    <t>2272</t>
  </si>
  <si>
    <t>2339</t>
  </si>
  <si>
    <t>2419</t>
  </si>
  <si>
    <t>2433</t>
  </si>
  <si>
    <t>2441</t>
  </si>
  <si>
    <t>2517</t>
  </si>
  <si>
    <t>2568</t>
  </si>
  <si>
    <t>*但し、下記商品は2025年8月現在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</si>
  <si>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EA611GA-53A</t>
  </si>
  <si>
    <t>#3x50mm   [+]ドライバービット</t>
  </si>
  <si>
    <t>EA742MK-45A</t>
  </si>
  <si>
    <t>デジタル熱中症指数計(黒球型)</t>
  </si>
  <si>
    <t>EA759ZA-126A</t>
  </si>
  <si>
    <t>70x38x110mm  カメラポーチ(ﾌﾞﾗｯｸ/ﾚｯﾄﾞ)</t>
  </si>
  <si>
    <t>EA764AT-103</t>
  </si>
  <si>
    <t>φ10x160mm 鉛筆型ﾀｯﾁﾍﾟﾝ(iPad/充電/ｲｴﾛｰ)</t>
  </si>
  <si>
    <t>EA851MA-6</t>
  </si>
  <si>
    <t>φ165mm 電動丸鋸</t>
  </si>
  <si>
    <t>EA897CN-1A</t>
  </si>
  <si>
    <t>単相200V/1500W遠赤外線ヒーター(天吊り型)</t>
  </si>
  <si>
    <t>EA910EF-26.0A</t>
  </si>
  <si>
    <t>26.0cm 静電気帯電防止作業靴</t>
  </si>
  <si>
    <t>EA910EF-26.5A</t>
  </si>
  <si>
    <t>26.5cm 静電気帯電防止作業靴</t>
  </si>
  <si>
    <t>EA922BA-12A</t>
  </si>
  <si>
    <t>φ54x160mm ﾛｰﾙｸﾘｰﾅｰ(ｳﾚﾀﾝ/手袋･掌用)</t>
  </si>
  <si>
    <t>EA940MB-15A</t>
  </si>
  <si>
    <t>AC100V/200V/15A 安全ブレーカー</t>
  </si>
  <si>
    <t>EA982BB-4</t>
  </si>
  <si>
    <t>181kg/25mmx4.2m ベルト荷締機(ﾗﾁｪｯﾄ式)</t>
  </si>
  <si>
    <t>EA983FN-25YA</t>
  </si>
  <si>
    <t>25x20mm 角型保護キャップ(ｲｴﾛｰ/2個)</t>
  </si>
  <si>
    <t>EA276G-27</t>
  </si>
  <si>
    <t>1･3/4"  ガイド(EA276G,GE,GE-10)</t>
  </si>
  <si>
    <t>0017</t>
  </si>
  <si>
    <t>EA401HB-1</t>
  </si>
  <si>
    <t>1/4"-1/2" チューブピアシングプライヤー</t>
  </si>
  <si>
    <t>EA401HB-2</t>
  </si>
  <si>
    <t>[EA401HB-1用] 替刃</t>
  </si>
  <si>
    <t>EA401HB-3A</t>
  </si>
  <si>
    <t>[EA401HB-1用] パッキン(5個入)</t>
  </si>
  <si>
    <t>EA723JA-200</t>
  </si>
  <si>
    <t>40-200N･m [ﾃﾞｼﾞﾀﾙ]ﾄﾙｸﾚﾝﾁ(ﾓﾝｷｰﾚﾝﾁ型)</t>
  </si>
  <si>
    <t>0025</t>
  </si>
  <si>
    <t>EA402D-3</t>
  </si>
  <si>
    <t>3/8" アクセスバルブ(3個)</t>
  </si>
  <si>
    <t>0030</t>
  </si>
  <si>
    <t>EA701BB-1</t>
  </si>
  <si>
    <t>-50/+100ﾟC 空調用２点計測デジタル温度計</t>
  </si>
  <si>
    <t>0041</t>
  </si>
  <si>
    <t>EA997N-150</t>
  </si>
  <si>
    <t>φ150mmx4m 伸縮アルミダクト(6本)</t>
  </si>
  <si>
    <t>EA997N-200</t>
  </si>
  <si>
    <t>φ200mmx4m 伸縮アルミダクト(4本)</t>
  </si>
  <si>
    <t>0056</t>
  </si>
  <si>
    <t>EA109SE-12</t>
  </si>
  <si>
    <t>12x450mm チューブブラシ(馬毛)</t>
  </si>
  <si>
    <t>0059</t>
  </si>
  <si>
    <t>EA897YA-4</t>
  </si>
  <si>
    <t>[EA897YA用] 噴霧口</t>
  </si>
  <si>
    <t>0069</t>
  </si>
  <si>
    <t>EA330B-14</t>
  </si>
  <si>
    <t>φ 7.9mm 火口(EA330BA,旧EA330B用)</t>
  </si>
  <si>
    <t>0075</t>
  </si>
  <si>
    <t>EA307B-8</t>
  </si>
  <si>
    <t>1" (25.4 mm)/250g ソルダーリング</t>
  </si>
  <si>
    <t>EA526SH-75A</t>
  </si>
  <si>
    <t>0- 77mm/ 46mm シャコ万力</t>
  </si>
  <si>
    <t>EA526TP-4</t>
  </si>
  <si>
    <t>0-100mm/ 60mm シャコ万力</t>
  </si>
  <si>
    <t>0126</t>
  </si>
  <si>
    <t>EA579BC-332</t>
  </si>
  <si>
    <t>32x196mm パテナイフ(硬)</t>
  </si>
  <si>
    <t>EA526AJ-5</t>
  </si>
  <si>
    <t>0-400mm / 80mm Ｌ型クランプ</t>
  </si>
  <si>
    <t>0192</t>
  </si>
  <si>
    <t>EA350EA-1</t>
  </si>
  <si>
    <t>3/8"-2" ねじ切セット(ﾗﾁｪｯﾄ式)</t>
  </si>
  <si>
    <t>0214</t>
  </si>
  <si>
    <t>EA640SJ-14</t>
  </si>
  <si>
    <t>3/8"DRx14mm 絶縁ソケット</t>
  </si>
  <si>
    <t>0244</t>
  </si>
  <si>
    <t>EA540BC-52</t>
  </si>
  <si>
    <t>145mm 電工はさみ</t>
  </si>
  <si>
    <t>0246</t>
  </si>
  <si>
    <t>EA580AD-10A</t>
  </si>
  <si>
    <t>0.81-2.59mm ﾜｲﾔｰｽﾄﾘｯﾊﾟｰ(圧着付/ｽﾃﾝﾚｽ製)</t>
  </si>
  <si>
    <t>0250</t>
  </si>
  <si>
    <t>EA538CL-3</t>
  </si>
  <si>
    <t>185 -400m㎡ 圧着ペンチ(裸端子用)</t>
  </si>
  <si>
    <t>0292</t>
  </si>
  <si>
    <t>EA993BG-104</t>
  </si>
  <si>
    <t>4.0ton/193-371mm 油圧ジャッキ</t>
  </si>
  <si>
    <t>EA993BG-120</t>
  </si>
  <si>
    <t>20.0ton/241-431mm 油圧ジャッキ</t>
  </si>
  <si>
    <t>0298</t>
  </si>
  <si>
    <t>EA519EE-51</t>
  </si>
  <si>
    <t>60mm バルブコアドライバー(ｽﾀﾋﾞ-型)</t>
  </si>
  <si>
    <t>0331</t>
  </si>
  <si>
    <t>EA604FW-71</t>
  </si>
  <si>
    <t>φ  12- 46mm ﾍﾞｱﾘﾝｸﾞｴｷｽﾄﾗｸﾀｰｾｯﾄ</t>
  </si>
  <si>
    <t>EA590SF-14</t>
  </si>
  <si>
    <t>40-100mm 穴用ｽﾅｯﾌﾟﾘﾝｸﾞﾌﾟﾗｲﾔｰ(90ﾟ)</t>
  </si>
  <si>
    <t>EA590MC-24</t>
  </si>
  <si>
    <t>38-89/30-76mm ｽﾅｯﾌﾟﾘﾝｸﾞﾌﾟﾗｲﾔ/90ﾟ内外兼用</t>
  </si>
  <si>
    <t>0341</t>
  </si>
  <si>
    <t>EA525WF-100</t>
  </si>
  <si>
    <t>100mm/0-100mm ワークショップバイス</t>
  </si>
  <si>
    <t>0354</t>
  </si>
  <si>
    <t>EA584AH-1</t>
  </si>
  <si>
    <t>M2.5-M6 ｽｸﾘｭｰｴｷｽﾄﾗｸﾀｰﾄﾞﾗｲﾊﾞｰ(貫通柄)</t>
  </si>
  <si>
    <t>0359</t>
  </si>
  <si>
    <t>EA949VM-4</t>
  </si>
  <si>
    <t>M4-0.7     ﾘｺｲﾙｲﾝｻｰﾄﾈｼﾞﾀﾝｸﾞ折取工具</t>
  </si>
  <si>
    <t>0369</t>
  </si>
  <si>
    <t>EA922JH-23</t>
  </si>
  <si>
    <t>1.8L 車輌用コーティング剤</t>
  </si>
  <si>
    <t>EA615GS-6A</t>
  </si>
  <si>
    <t>22x24mm 両口スパナ(ｽﾃﾝﾚｽ製)</t>
  </si>
  <si>
    <t>0387</t>
  </si>
  <si>
    <t>EA616GC-103A</t>
  </si>
  <si>
    <t>1/2"x 9/16" 両口めがねレンチ</t>
  </si>
  <si>
    <t>0416</t>
  </si>
  <si>
    <t>EA684B-20</t>
  </si>
  <si>
    <t>2"  片目片口スパナ</t>
  </si>
  <si>
    <t>0424</t>
  </si>
  <si>
    <t>EA614CH-10</t>
  </si>
  <si>
    <t>10mm ボルトリムーバーレンチ</t>
  </si>
  <si>
    <t>0433</t>
  </si>
  <si>
    <t>EA602K-7B</t>
  </si>
  <si>
    <t>17x19mm ラチェットめがねレンチ</t>
  </si>
  <si>
    <t>EA618JN-108</t>
  </si>
  <si>
    <t>3/8”DR/ 8mm ラチェットめがねソケット</t>
  </si>
  <si>
    <t>EA618JN-110</t>
  </si>
  <si>
    <t>3/8”DR/10mm ラチェットめがねソケット</t>
  </si>
  <si>
    <t>EA618JN-112</t>
  </si>
  <si>
    <t>3/8”DR/12mm ラチェットめがねソケット</t>
  </si>
  <si>
    <t>EA618KG-21</t>
  </si>
  <si>
    <t>1/2"DRx21mm ディープソケット</t>
  </si>
  <si>
    <t>EA618BZ-304</t>
  </si>
  <si>
    <t>3/8"DRx 4mm/75mm [INHEX]ビットソケット</t>
  </si>
  <si>
    <t>0470</t>
  </si>
  <si>
    <t>EA618CG-101</t>
  </si>
  <si>
    <t>1/2"DRx 1/4"   ソケット</t>
  </si>
  <si>
    <t>0473</t>
  </si>
  <si>
    <t>EA618EY-2</t>
  </si>
  <si>
    <t>1"DRx33mm ホイールナットソケット</t>
  </si>
  <si>
    <t>0474</t>
  </si>
  <si>
    <t>EA614A-13</t>
  </si>
  <si>
    <t>13mm 片目片口スパナ(ｼｮｰﾄｻｲｽﾞ)</t>
  </si>
  <si>
    <t>EA687HG-24</t>
  </si>
  <si>
    <t>1/2"DRx24mm ﾃﾞｨｰﾌﾟｲﾝﾊﾟｸﾄｿｹｯﾄ(薄肉)</t>
  </si>
  <si>
    <t>EA164HB-41</t>
  </si>
  <si>
    <t>1･1/2"DRx 41mm インパクトソケット</t>
  </si>
  <si>
    <t>EA164HB-46</t>
  </si>
  <si>
    <t>1･1/2"DRx 46mm インパクトソケット</t>
  </si>
  <si>
    <t>EA613GB-63</t>
  </si>
  <si>
    <t>63mm 打撃スパナ</t>
  </si>
  <si>
    <t>0505</t>
  </si>
  <si>
    <t>EA723VD-55</t>
  </si>
  <si>
    <t>110- 550N･m(3/4"DR) トルクレンチ</t>
  </si>
  <si>
    <t>0518</t>
  </si>
  <si>
    <t>EA550MF-120</t>
  </si>
  <si>
    <t>５本組/ｲﾝﾁｻｲｽﾞ [Hexagon]ﾄﾞﾗｲﾊﾞｰ(精密用)</t>
  </si>
  <si>
    <t>0560</t>
  </si>
  <si>
    <t>EA611BM-100A</t>
  </si>
  <si>
    <t>9本組/1.5-10mm [Hexagon]ドライバービット</t>
  </si>
  <si>
    <t>EA573WF-503</t>
  </si>
  <si>
    <t>3.0x123mm [Hex] キーレンチ(ﾎｰﾙﾄﾞ機能付)</t>
  </si>
  <si>
    <t>0576</t>
  </si>
  <si>
    <t>EA566AC-13</t>
  </si>
  <si>
    <t>151mm プローブ・ピック(精密用)</t>
  </si>
  <si>
    <t>EA566AC-28</t>
  </si>
  <si>
    <t>165mm プローブ・ヘラ(精密用)</t>
  </si>
  <si>
    <t>EA572MH-22</t>
  </si>
  <si>
    <t>2.0x 82mm ピンポンチ(ﾛｰﾙﾋﾟﾝ用)</t>
  </si>
  <si>
    <t>EA572MH-30</t>
  </si>
  <si>
    <t>９本組 ピンポンチ(ﾛｰﾙﾋﾟﾝ用)</t>
  </si>
  <si>
    <t>EA521VL-1</t>
  </si>
  <si>
    <t>160mm 精密やすり(平･3本組/荒･中･極油目)</t>
  </si>
  <si>
    <t>EA521VL-32</t>
  </si>
  <si>
    <t>160mm 精密やすり(4種･5本組/油目)</t>
  </si>
  <si>
    <t>EA521TR-200AS</t>
  </si>
  <si>
    <t>EA508SC-159</t>
  </si>
  <si>
    <t>240x240x240mm ふた付深型ﾎﾞｯｸｽ(ｽﾃﾝﾚｽ製)</t>
  </si>
  <si>
    <t>EA508SC-160</t>
  </si>
  <si>
    <t>270x270x270mm ふた付深型ﾎﾞｯｸｽ(ｽﾃﾝﾚｽ製)</t>
  </si>
  <si>
    <t>0628</t>
  </si>
  <si>
    <t>EA929AE-52B</t>
  </si>
  <si>
    <t>250x250mm 工業用ワイパー(30ﾊﾟｯｸ)</t>
  </si>
  <si>
    <t>0650</t>
  </si>
  <si>
    <t>EA991BS-1</t>
  </si>
  <si>
    <t>φ90mm じょうご(PFA製/耐熱･耐薬品)</t>
  </si>
  <si>
    <t>EA948DM-12</t>
  </si>
  <si>
    <t>M12x25mm トグルパッド</t>
  </si>
  <si>
    <t>0680</t>
  </si>
  <si>
    <t>EA589RC-5</t>
  </si>
  <si>
    <t>3.0-3.5/3.5-4.0mm/130mm ピンバイス</t>
  </si>
  <si>
    <t>EA595GB-4</t>
  </si>
  <si>
    <t>0.45x115mm 精密用ピンセット</t>
  </si>
  <si>
    <t>EA756DM-14</t>
  </si>
  <si>
    <t>x10/22.8mm     ルーペ(LEDﾗｲﾄ付/充電式)</t>
  </si>
  <si>
    <t>EA756D-7</t>
  </si>
  <si>
    <t>x7/23mm スケールルーペ</t>
  </si>
  <si>
    <t>EA756FJ-3</t>
  </si>
  <si>
    <t>x6.0/26mm リネンテスター</t>
  </si>
  <si>
    <t>0698</t>
  </si>
  <si>
    <t>EA304ZB-1</t>
  </si>
  <si>
    <t>こて先 (EA304ZB･ZB-100A用)</t>
  </si>
  <si>
    <t>0702</t>
  </si>
  <si>
    <t>EA323HD</t>
  </si>
  <si>
    <t>半田吸取器</t>
  </si>
  <si>
    <t>EA304YC-1</t>
  </si>
  <si>
    <t>AC100V/45W/300mm 発泡スチロールカッター</t>
  </si>
  <si>
    <t>0730</t>
  </si>
  <si>
    <t>EA720HP-2S</t>
  </si>
  <si>
    <t>8mmx2.0m メジャー(ｽﾃﾝﾚｽﾃｰﾌﾟ/ｵｰﾄﾛｯｸ付)</t>
  </si>
  <si>
    <t>0742</t>
  </si>
  <si>
    <t>EA721SA-9</t>
  </si>
  <si>
    <t>250x125mm 勾配計(ﾏｸﾞﾈｯﾄ付)</t>
  </si>
  <si>
    <t>EA725T-130</t>
  </si>
  <si>
    <t>0759</t>
  </si>
  <si>
    <t>EA725KM-24</t>
  </si>
  <si>
    <t>250mm ディバイダー</t>
  </si>
  <si>
    <t>0768</t>
  </si>
  <si>
    <t>EA729PA-7</t>
  </si>
  <si>
    <t>0- 120℃/0-0.3MPa/φ150mm 水高計(横型)</t>
  </si>
  <si>
    <t>0772</t>
  </si>
  <si>
    <t>EA715AK-15A</t>
  </si>
  <si>
    <t>30kg(10g) デジタルはかり</t>
  </si>
  <si>
    <t>EA715CH-23</t>
  </si>
  <si>
    <t>5000g( 2g)  防水･防塵デジタルはかり</t>
  </si>
  <si>
    <t>EA776AZ-7</t>
  </si>
  <si>
    <t>PH7.01/500ml ペーハー基準液</t>
  </si>
  <si>
    <t>0777</t>
  </si>
  <si>
    <t>EA776BC-22</t>
  </si>
  <si>
    <t>導電率計(土壌用)</t>
  </si>
  <si>
    <t>0778</t>
  </si>
  <si>
    <t>EA776CA-1</t>
  </si>
  <si>
    <t>81.5x61x37.5mm 残留塩素計[遊離塩素用]</t>
  </si>
  <si>
    <t>0789</t>
  </si>
  <si>
    <t>EA707A-31</t>
  </si>
  <si>
    <t>[EA707A-30用] 温度センサー</t>
  </si>
  <si>
    <t>0825</t>
  </si>
  <si>
    <t>EA728G-52</t>
  </si>
  <si>
    <t>200x36mm 温度計(ﾅﾁｭﾗﾙ)</t>
  </si>
  <si>
    <t>0826</t>
  </si>
  <si>
    <t>EA728AC-86</t>
  </si>
  <si>
    <t>φ55mm 温度計(ｽﾄﾗｯﾌﾟ付)</t>
  </si>
  <si>
    <t>0830</t>
  </si>
  <si>
    <t>EA727AD-1</t>
  </si>
  <si>
    <t>-20-50ﾟC/ 50mm 温度計･丸型保護枠付(直型)</t>
  </si>
  <si>
    <t>0886</t>
  </si>
  <si>
    <t>EA896A-11</t>
  </si>
  <si>
    <t>AC100V/ 900W コントロールヒーター</t>
  </si>
  <si>
    <t>0899</t>
  </si>
  <si>
    <t>EA815GN-114</t>
  </si>
  <si>
    <t>AC125V/15Ax5m 延長コード(2口)</t>
  </si>
  <si>
    <t>0900</t>
  </si>
  <si>
    <t>EA815GM-221</t>
  </si>
  <si>
    <t>AC125V/15Ax 0.5m タップ(4口)</t>
  </si>
  <si>
    <t>EA824PA-3.5</t>
  </si>
  <si>
    <t>3.5x 54mm 超硬ドリル(TiAlN coat)</t>
  </si>
  <si>
    <t>0926</t>
  </si>
  <si>
    <t>EA824ME</t>
  </si>
  <si>
    <t>6-10mm 沈めフライス(3本組･六角穴ﾎﾞｰﾙﾄ用)</t>
  </si>
  <si>
    <t>0930</t>
  </si>
  <si>
    <t>EA829PE-5</t>
  </si>
  <si>
    <t>M 5x0.8  ポイントタップ(HSSE V ｺｰﾃｨﾝｸﾞ)</t>
  </si>
  <si>
    <t>0945</t>
  </si>
  <si>
    <t>EA829E-3A</t>
  </si>
  <si>
    <t>M 3x0.5 ハンドタップ(柄付/HSS)</t>
  </si>
  <si>
    <t>0981</t>
  </si>
  <si>
    <t>EA827HB-4</t>
  </si>
  <si>
    <t>６本組 カウンターシンク･ステップドリル</t>
  </si>
  <si>
    <t>EA827HB-5</t>
  </si>
  <si>
    <t>EA824DP-3.5</t>
  </si>
  <si>
    <t>3.5㎜ 下穴錐(六角軸/HSS)</t>
  </si>
  <si>
    <t>0996</t>
  </si>
  <si>
    <t>EA828AC-46</t>
  </si>
  <si>
    <t>12x19mm ルータービット(4.5R/面取り用)</t>
  </si>
  <si>
    <t>0999</t>
  </si>
  <si>
    <t>EA854LG-6</t>
  </si>
  <si>
    <t>83mmx  21T  ｼﾞｸﾞｿｰﾌﾞﾚｰﾄﾞ(鉄工用/5枚)</t>
  </si>
  <si>
    <t>1000</t>
  </si>
  <si>
    <t>EA857HW-7</t>
  </si>
  <si>
    <t>280mmx 6T ﾚｼﾌﾟﾛｿｰﾌﾞﾚｰﾄﾞ(木工用/5枚)</t>
  </si>
  <si>
    <t>1005</t>
  </si>
  <si>
    <t>EA809XE-263</t>
  </si>
  <si>
    <t>127mm/#1800 ﾃﾞｨｽｸﾍﾟｰﾊﾟｰ高精細(ﾏｼﾞｯｸ/5枚)</t>
  </si>
  <si>
    <t>1013</t>
  </si>
  <si>
    <t>EA843RT-2</t>
  </si>
  <si>
    <t>125x2.2x22mm ダイヤモンドカッター(静音)</t>
  </si>
  <si>
    <t>EA158A-1</t>
  </si>
  <si>
    <t>100- 700rpm ｴｱｰﾐｷｻｰ(防爆/ﾊﾝﾃﾞｨﾀｲﾌﾟ)</t>
  </si>
  <si>
    <t>EA158A-2</t>
  </si>
  <si>
    <t>300-3000rpm ｴｱｰﾐｷｻｰ(防爆/ﾊﾝﾃﾞｨﾀｲﾌﾟ)</t>
  </si>
  <si>
    <t>EA158A-6</t>
  </si>
  <si>
    <t>100- 700rpm ｴｱｰﾐｷｻｰ(防爆/ﾄﾘｶﾞｰﾀｲﾌﾟ)</t>
  </si>
  <si>
    <t>1052</t>
  </si>
  <si>
    <t>EA987ZE-3</t>
  </si>
  <si>
    <t>1.0- 2.0kg/1.6m スプリングバランサー</t>
  </si>
  <si>
    <t>EA153SC-4</t>
  </si>
  <si>
    <t>Rc 3/8" Ｆ.Ｒ.Ｌ. ユニット</t>
  </si>
  <si>
    <t>EA153EC-25</t>
  </si>
  <si>
    <t>Rc 1/4" 足踏スイッチ(ｶﾊﾞｰ付/4方向)</t>
  </si>
  <si>
    <t>EA153SJ-23</t>
  </si>
  <si>
    <t>Rc3/8" 手動切替バルブ(4方向)</t>
  </si>
  <si>
    <t>EA140DE-4A</t>
  </si>
  <si>
    <t>４連 エアーカップリング(ﾜﾝﾌﾟｯｼｭ型)</t>
  </si>
  <si>
    <t>1112</t>
  </si>
  <si>
    <t>EA462CA-106</t>
  </si>
  <si>
    <t>G 3/4" 雌ねじカップリング(ｽﾃﾝﾚｽ製)</t>
  </si>
  <si>
    <t>1125</t>
  </si>
  <si>
    <t>EA468GK-22</t>
  </si>
  <si>
    <t>洗面器用自閉バルブ</t>
  </si>
  <si>
    <t>EA468BE-11</t>
  </si>
  <si>
    <t>PJ 1/2"/240mm 長パイプ自在水栓</t>
  </si>
  <si>
    <t>1158</t>
  </si>
  <si>
    <t>EA475FF-380</t>
  </si>
  <si>
    <t>380x6.4mm 結束バンド(10本)</t>
  </si>
  <si>
    <t>1159</t>
  </si>
  <si>
    <t>EA475B-15</t>
  </si>
  <si>
    <t>150x 3.6mm 結束バンド(耐候性/10本)</t>
  </si>
  <si>
    <t>EA475BA-550</t>
  </si>
  <si>
    <t>550x 8.0mm 結束バンド(耐薬品性/100本/PP)</t>
  </si>
  <si>
    <t>EA475BY-122</t>
  </si>
  <si>
    <t>1219x9.0mm 結束バンド(耐候性/10本)</t>
  </si>
  <si>
    <t>EA475AS-450</t>
  </si>
  <si>
    <t>471x 9.7mm 結束バンド(50本)</t>
  </si>
  <si>
    <t>EA475FT-38</t>
  </si>
  <si>
    <t>380x 4.8mm 結束バンド(高耐候性/10本)</t>
  </si>
  <si>
    <t>1169</t>
  </si>
  <si>
    <t>EA440BW-103</t>
  </si>
  <si>
    <t>28.5mm  ステンレス薄肉管用吊バンド</t>
  </si>
  <si>
    <t>1184</t>
  </si>
  <si>
    <t>EA944AC-103</t>
  </si>
  <si>
    <t>30mmx 5m 電線保護チューブ(ﾏｼﾞｯｸ式)</t>
  </si>
  <si>
    <t>EA940CE-662</t>
  </si>
  <si>
    <t>電話線プレート(角型･ﾒﾀﾙ製)</t>
  </si>
  <si>
    <t>1244</t>
  </si>
  <si>
    <t>EA940DC-30A</t>
  </si>
  <si>
    <t>リングナット締付工具</t>
  </si>
  <si>
    <t>EA948BM-75</t>
  </si>
  <si>
    <t>M10/180mm 取手(強化ﾅｲﾛﾝ製)</t>
  </si>
  <si>
    <t>EA948AE-9</t>
  </si>
  <si>
    <t>M10 雌ねじノブ</t>
  </si>
  <si>
    <t>1261</t>
  </si>
  <si>
    <t>EA948DB-114</t>
  </si>
  <si>
    <t>9x 8mm ボールプランジャー(樹脂ｹｰｽ)</t>
  </si>
  <si>
    <t>1279</t>
  </si>
  <si>
    <t>EA966AB-6</t>
  </si>
  <si>
    <t>[6906ZZE] 密封型ベアリング</t>
  </si>
  <si>
    <t>1297</t>
  </si>
  <si>
    <t>EA949LL-815</t>
  </si>
  <si>
    <t>M8x15 ゆるみ止六角ﾎﾞﾙﾄ ﾅｯﾄ付(ｽﾃﾝﾚｽ/2本)</t>
  </si>
  <si>
    <t>1325</t>
  </si>
  <si>
    <t>EA949AE-155</t>
  </si>
  <si>
    <t>M5x20mm ナベ頭小ねじ(ｽﾃﾝﾚｽ/有磁性/20本)</t>
  </si>
  <si>
    <t>EA949ZB-201</t>
  </si>
  <si>
    <t>M20/21.0x37x3.0mm 平ﾜｯｼｬｰ(TPR製/黒/5枚)</t>
  </si>
  <si>
    <t>1356</t>
  </si>
  <si>
    <t>EA440XD-0.5</t>
  </si>
  <si>
    <t>48x 48x0.5mm ベース用シム(ｽﾁｰﾙ製)</t>
  </si>
  <si>
    <t>1372</t>
  </si>
  <si>
    <t>EA951BB-104</t>
  </si>
  <si>
    <t>39.0mm 打掛錠(鋼板製)</t>
  </si>
  <si>
    <t>1376</t>
  </si>
  <si>
    <t>EA951LG-159</t>
  </si>
  <si>
    <t>φ60x24mm 戸当り(床用/ﾌﾞﾗｯｸ)</t>
  </si>
  <si>
    <t>EA951LG-160</t>
  </si>
  <si>
    <t>φ60x24mm 戸当り(床用/ﾎﾜｲﾄ)</t>
  </si>
  <si>
    <t>1378</t>
  </si>
  <si>
    <t>EA951BB-88</t>
  </si>
  <si>
    <t>600mm 丸棒貫抜(鋼板製/溶接用)</t>
  </si>
  <si>
    <t>EA951EF-21</t>
  </si>
  <si>
    <t>30x 30x12mm アングル(ｽﾃﾝﾚｽ製)</t>
  </si>
  <si>
    <t>EA951EF-545</t>
  </si>
  <si>
    <t>45x45x15mm 金折(ｽﾃﾝﾚｽ製/2個)</t>
  </si>
  <si>
    <t>EA951EA-293A</t>
  </si>
  <si>
    <t>19x 73mm Ω型連結金具(ｽﾃﾝﾚｽ製)</t>
  </si>
  <si>
    <t>1388</t>
  </si>
  <si>
    <t>EA951CP-1B</t>
  </si>
  <si>
    <t>102x 89 mm 平義星丁番(ｽﾃﾝﾚｽ製)</t>
  </si>
  <si>
    <t>1392</t>
  </si>
  <si>
    <t>EA951CN-127</t>
  </si>
  <si>
    <t>127x 60 mm 熔接丁番(ｽﾃﾝﾚｽ製/2個)</t>
  </si>
  <si>
    <t>1399</t>
  </si>
  <si>
    <t>EA951EW-126</t>
  </si>
  <si>
    <t>φ25mm パイプ用ブラケット(ｽﾃﾝﾚｽ製)</t>
  </si>
  <si>
    <t>EA951BR-12B</t>
  </si>
  <si>
    <t>61x24mm パッチン(2個)</t>
  </si>
  <si>
    <t>EA638KE-1</t>
  </si>
  <si>
    <t>7.9mm  ﾀｰﾝﾊﾞｯｸﾙ(Eye&amp;Eye/ｱﾙﾐ･ｽﾃﾝﾚｽ製)</t>
  </si>
  <si>
    <t>1424</t>
  </si>
  <si>
    <t>EA628HA-10</t>
  </si>
  <si>
    <t>10mmx200m ポリエチレンロープ(三つ打ち)</t>
  </si>
  <si>
    <t>1431</t>
  </si>
  <si>
    <t>EA638JM-6</t>
  </si>
  <si>
    <t>76mm スナップフック(ｽﾃﾝﾚｽ製)</t>
  </si>
  <si>
    <t>EA638JN-36</t>
  </si>
  <si>
    <t>60.4x 6.4mm スナップフック(ｽﾃﾝﾚｽ製)</t>
  </si>
  <si>
    <t>1432</t>
  </si>
  <si>
    <t>EA638AD-212</t>
  </si>
  <si>
    <t>43x28mm Ｄ型カラビナ(ﾛｯｸ付/ｼﾙﾊﾞｰ)</t>
  </si>
  <si>
    <t>EA970BD-3B</t>
  </si>
  <si>
    <t>３号レール用ﾄﾛﾘｰ単車(ﾘﾝｸﾞ付/ﾍﾞｱﾘﾝｸﾞ入)</t>
  </si>
  <si>
    <t>EA970CK-3</t>
  </si>
  <si>
    <t>３号ガイドレール用関止め</t>
  </si>
  <si>
    <t>1456</t>
  </si>
  <si>
    <t>EA441LA-50</t>
  </si>
  <si>
    <t>50x300mm ＭＣナイロン丸棒</t>
  </si>
  <si>
    <t>EA440D-1</t>
  </si>
  <si>
    <t>21x0.3mx2m 化粧テープ(粘着付/白)</t>
  </si>
  <si>
    <t>1463</t>
  </si>
  <si>
    <t>EA440DY-203</t>
  </si>
  <si>
    <t>600x600x0.5mm 硬質塩ビ板(ｸﾘｱ/10枚)</t>
  </si>
  <si>
    <t>1471</t>
  </si>
  <si>
    <t>EA944MR-64</t>
  </si>
  <si>
    <t>300mmx100m 表面保護シート(透明)</t>
  </si>
  <si>
    <t>EA952CA-131A</t>
  </si>
  <si>
    <t>910x655mm ポリカ波板(ｸﾘｱｰ/10枚)</t>
  </si>
  <si>
    <t>1482</t>
  </si>
  <si>
    <t>EA952AD-208</t>
  </si>
  <si>
    <t>2.0x2.0m 遮光ネット(ﾐﾗｰﾀｲﾌﾟ/60％遮光)</t>
  </si>
  <si>
    <t>EA943PB-36</t>
  </si>
  <si>
    <t>36mmx55m フィラメントテープ</t>
  </si>
  <si>
    <t>EA944NX-122</t>
  </si>
  <si>
    <t>50mmx20m ビニールテープ(黄)</t>
  </si>
  <si>
    <t>EA944NX-127</t>
  </si>
  <si>
    <t>50mmx20m ビニールテープ(ｱｲﾎﾞﾘｰ)</t>
  </si>
  <si>
    <t>1500</t>
  </si>
  <si>
    <t>EA920AT-40A</t>
  </si>
  <si>
    <t>400ml 結露水だれ防止スプレー</t>
  </si>
  <si>
    <t>1506</t>
  </si>
  <si>
    <t>EA930AE-3</t>
  </si>
  <si>
    <t>333ml 変成シリコンコーク(ﾎﾜｲﾄ/10本)</t>
  </si>
  <si>
    <t>1510</t>
  </si>
  <si>
    <t>EA351DH-40</t>
  </si>
  <si>
    <t>[JIS 5K] 40A/3.0mm 全面フランジパッキン</t>
  </si>
  <si>
    <t>EA351FK-150</t>
  </si>
  <si>
    <t>150A/1.5mm 内フランジパッキン(高温用/5K)</t>
  </si>
  <si>
    <t>EA351CS-25</t>
  </si>
  <si>
    <t>25A/2.8mm PTFE/包みガスケット(JIS5K)</t>
  </si>
  <si>
    <t>EA351CS-40</t>
  </si>
  <si>
    <t>40A/2.8mm PTFE/包みガスケット(JIS5K)</t>
  </si>
  <si>
    <t>1519</t>
  </si>
  <si>
    <t>EA934BD-1</t>
  </si>
  <si>
    <t>ｳﾚﾀﾝ接着剤キット(1分型/速乾･万能/黒色)</t>
  </si>
  <si>
    <t>EA934BD-21</t>
  </si>
  <si>
    <t>50ml ｳﾚﾀﾝ接着剤(1分型/速乾･万能/黒色)</t>
  </si>
  <si>
    <t>EA934BD-23</t>
  </si>
  <si>
    <t>50ml ｳﾚﾀﾝ接着剤(15分型/速乾･万能/黒色)</t>
  </si>
  <si>
    <t>EA934BD-38</t>
  </si>
  <si>
    <t>[EA934BD-1～23用] ミキシングノズル(12本)</t>
  </si>
  <si>
    <t>1530</t>
  </si>
  <si>
    <t>EA934KC-6B</t>
  </si>
  <si>
    <t>1.0kg アスファルトひび割れ補修材</t>
  </si>
  <si>
    <t>1550</t>
  </si>
  <si>
    <t>EA765MC-51</t>
  </si>
  <si>
    <t>[現場用] 水性色鉛筆(12本/黒)</t>
  </si>
  <si>
    <t>EA765MC-57</t>
  </si>
  <si>
    <t>[現場用] 水性色鉛筆(12本/黄緑)</t>
  </si>
  <si>
    <t>1566</t>
  </si>
  <si>
    <t>EA925CA-17</t>
  </si>
  <si>
    <t>[５ﾎﾟｹｯﾄ] ツールポーチ(ﾍﾞﾙﾄ付)</t>
  </si>
  <si>
    <t>1568</t>
  </si>
  <si>
    <t>EA925MJ-27</t>
  </si>
  <si>
    <t>ツールホルダー(牛革)</t>
  </si>
  <si>
    <t>EA370ES-1</t>
  </si>
  <si>
    <t>サスペンダー(ﾁｪｰﾝｿｰ･草刈作業用)</t>
  </si>
  <si>
    <t>1582</t>
  </si>
  <si>
    <t>EA927CE-12C</t>
  </si>
  <si>
    <t>305x152x203mm スリングパック(肩掛け/ｺﾖｰﾃ</t>
  </si>
  <si>
    <t>1588</t>
  </si>
  <si>
    <t>EA944CD-15A</t>
  </si>
  <si>
    <t>150x210mm ﾅｲﾛﾝ袋(ﾁｬｯｸ付/ｽﾀﾝﾄﾞ式/50枚)</t>
  </si>
  <si>
    <t>1589</t>
  </si>
  <si>
    <t>EA944CS-81</t>
  </si>
  <si>
    <t>100x 70mm ポリ袋(ﾁｬｯｸ付/横型/200枚)</t>
  </si>
  <si>
    <t>1609</t>
  </si>
  <si>
    <t>EA504AB-52</t>
  </si>
  <si>
    <t>250x162x 93mm 工具箱(ｽﾁｰﾙ製/ﾌﾞﾗｯｸ)</t>
  </si>
  <si>
    <t>1621</t>
  </si>
  <si>
    <t>EA506MA-7</t>
  </si>
  <si>
    <t>450x550x200mm 引出し式収納ケース(2個)</t>
  </si>
  <si>
    <t>1639</t>
  </si>
  <si>
    <t>EA661CX-35</t>
  </si>
  <si>
    <t>250mm ネットパネル用フック</t>
  </si>
  <si>
    <t>1652</t>
  </si>
  <si>
    <t>EA956A-92</t>
  </si>
  <si>
    <t>715x390x330mm/3段 ﾂｰﾙｷｬﾋﾞﾈｯﾄ(ｼﾙﾊﾞｰ)</t>
  </si>
  <si>
    <t>1658</t>
  </si>
  <si>
    <t>EA955AB-8</t>
  </si>
  <si>
    <t>580x600x1200mm/11段 ﾂｰﾙｷｬﾋﾞﾈｯﾄ(中量用)</t>
  </si>
  <si>
    <t>EA589CW-3</t>
  </si>
  <si>
    <t>118mm 開梱用カッター(使い切り)</t>
  </si>
  <si>
    <t>1710</t>
  </si>
  <si>
    <t>EA997RE-85</t>
  </si>
  <si>
    <t>1200x900x 6mm 靴底･台車用粘着マット(ｳﾚﾀﾝ</t>
  </si>
  <si>
    <t>1722</t>
  </si>
  <si>
    <t>EA985MB-32</t>
  </si>
  <si>
    <t>300x1500mm ローラーコンベアー(ｽﾁｰﾙ製)</t>
  </si>
  <si>
    <t>1723</t>
  </si>
  <si>
    <t>EA986S-105</t>
  </si>
  <si>
    <t>32.0x46.0mm [ｽﾁｰﾙ製]ﾎﾞｰﾙｷｬｽﾀｰ(ﾈｼﾞ式)</t>
  </si>
  <si>
    <t>EA986GP-11</t>
  </si>
  <si>
    <t>EA986HY-4</t>
  </si>
  <si>
    <t>160mm キャスター(自在金具・後輪ﾌﾞﾚｰｷ付)</t>
  </si>
  <si>
    <t>EA986JF-160</t>
  </si>
  <si>
    <t>160mm キャスター(自在金具・前輪ﾌﾞﾚｰｷ付)</t>
  </si>
  <si>
    <t>1745</t>
  </si>
  <si>
    <t>EA986ME-200A</t>
  </si>
  <si>
    <t>200x50mm 車輪(ﾎﾟﾘｳﾚﾀﾝ+ﾅｲﾛﾝ)</t>
  </si>
  <si>
    <t>1746</t>
  </si>
  <si>
    <t>EA986ML-80</t>
  </si>
  <si>
    <t>80x40mm 車輪(ﾅｲﾛﾝ･ﾎﾞｰﾙﾍﾞｱﾘﾝｸﾞ)</t>
  </si>
  <si>
    <t>EA986RW-10</t>
  </si>
  <si>
    <t>50x15mm/12mm ガイドローラー(ﾎﾟﾘｳﾚﾀﾝ製)</t>
  </si>
  <si>
    <t>1765</t>
  </si>
  <si>
    <t>EA988CB-5</t>
  </si>
  <si>
    <t>150kg レバーホイスト</t>
  </si>
  <si>
    <t>EA628RT-630</t>
  </si>
  <si>
    <t>30mm フック(ｽﾁｰﾙ製/5個)</t>
  </si>
  <si>
    <t>1780</t>
  </si>
  <si>
    <t>EA628AD-51</t>
  </si>
  <si>
    <t>4.7mmx15m ナイロンロープ</t>
  </si>
  <si>
    <t>1782</t>
  </si>
  <si>
    <t>EA628AC-11</t>
  </si>
  <si>
    <t>4.8mmx15m ポリエスターロープ</t>
  </si>
  <si>
    <t>1795</t>
  </si>
  <si>
    <t>EA981FH-2.5</t>
  </si>
  <si>
    <t>35mmx2.5m/ 1.6ton ベルトスリング(ｼｸﾞﾅﾙ)</t>
  </si>
  <si>
    <t>1798</t>
  </si>
  <si>
    <t>EA981VE-22A</t>
  </si>
  <si>
    <t>2.5tonx2.0m スリングチェーン(４本懸け)</t>
  </si>
  <si>
    <t>1817</t>
  </si>
  <si>
    <t>EA903AR-270</t>
  </si>
  <si>
    <t>2.61m [園芸用] 脚立(ｱﾙﾐ製)</t>
  </si>
  <si>
    <t>1830</t>
  </si>
  <si>
    <t>EA765BS-3</t>
  </si>
  <si>
    <t>３色 蛍光ペンセット</t>
  </si>
  <si>
    <t>1841</t>
  </si>
  <si>
    <t>EA762AG-75</t>
  </si>
  <si>
    <t>13x42mm [注文書在中]ビジネス用スタンプ</t>
  </si>
  <si>
    <t>EA720Y-1</t>
  </si>
  <si>
    <t>400mm セーフティーカッター定規</t>
  </si>
  <si>
    <t>1849</t>
  </si>
  <si>
    <t>EA589AG-16</t>
  </si>
  <si>
    <t>160mm カッターナイフ(亜鉛合金製）</t>
  </si>
  <si>
    <t>1853</t>
  </si>
  <si>
    <t>EA589CT-17</t>
  </si>
  <si>
    <t>170mm ｶｯﾀｰﾅｲﾌ(ｽﾌﾟﾘﾝｸﾞ式/ｾｰﾌﾃｨｰ･鋸刃)</t>
  </si>
  <si>
    <t>EA765MA-98</t>
  </si>
  <si>
    <t>15mmx  6m 着色セロテープ[R](青)</t>
  </si>
  <si>
    <t>EA628WX-34</t>
  </si>
  <si>
    <t>150x 6mm/100g ﾓﾋﾞﾛﾝﾊﾞﾝﾄﾞ(洗浄ﾀｲﾌﾟ/白)</t>
  </si>
  <si>
    <t>1867</t>
  </si>
  <si>
    <t>EA762FG-272</t>
  </si>
  <si>
    <t>40x26x68mm ﾏｸﾞﾈｯﾄﾌｯｸ(ｽｲﾝｸﾞ型･ｸﾞﾘｰﾝ)</t>
  </si>
  <si>
    <t>1870</t>
  </si>
  <si>
    <t>EA638LA-21B</t>
  </si>
  <si>
    <t>φ25mm/ 300g 吸盤フック(5個x10ﾊﾟｯｸ)</t>
  </si>
  <si>
    <t>EA762GA-186</t>
  </si>
  <si>
    <t>50x 15mm 強粘着メモ(45枚x8個/4色)</t>
  </si>
  <si>
    <t>EA506AX-14</t>
  </si>
  <si>
    <t>310x400x210mm 収納ボックス(ｸﾞﾚｰ)</t>
  </si>
  <si>
    <t>1904</t>
  </si>
  <si>
    <t>EA761LM-151</t>
  </si>
  <si>
    <t>1510x 945mm ｽｸﾘｰﾝ(ﾎﾜｲﾄﾎﾞｰﾄﾞ兼/ﾏｸﾞﾈｯﾄ式)</t>
  </si>
  <si>
    <t>1907</t>
  </si>
  <si>
    <t>EA764AF-135</t>
  </si>
  <si>
    <t>1800x2380mm ディスプレイ用カバー</t>
  </si>
  <si>
    <t>1925</t>
  </si>
  <si>
    <t>EA764DA-24</t>
  </si>
  <si>
    <t>２次元バーコードリーダー(防水防塵)</t>
  </si>
  <si>
    <t>EA764AC-56</t>
  </si>
  <si>
    <t>1.0m ＵＳＢケーブル(C-C/2.0/PD対応)</t>
  </si>
  <si>
    <t>1949</t>
  </si>
  <si>
    <t>EA764B-240</t>
  </si>
  <si>
    <t>40m ＬＡＮケーブル(ｶﾃｺﾞﾘｰ5e準拠)(ｸﾞﾘｰﾝ)</t>
  </si>
  <si>
    <t>1958</t>
  </si>
  <si>
    <t>EA764AG-1</t>
  </si>
  <si>
    <t>450mm タブレットアーム(ﾌﾚｷｼﾌﾞﾙ)</t>
  </si>
  <si>
    <t>1961</t>
  </si>
  <si>
    <t>EA764C-15</t>
  </si>
  <si>
    <t>15m モジュラーコード(6極2芯)</t>
  </si>
  <si>
    <t>1964</t>
  </si>
  <si>
    <t>EA759X-25M</t>
  </si>
  <si>
    <t>A5-A4 インクジェットプリンター(6色)</t>
  </si>
  <si>
    <t>EA759XE-22</t>
  </si>
  <si>
    <t>A4判/ 8面 99.06x67.73mm ﾌﾟﾘﾝﾀｰﾗﾍﾞﾙ(10枚)</t>
  </si>
  <si>
    <t>EA759XD-34</t>
  </si>
  <si>
    <t>A4判/12面 ﾌﾟﾘﾝﾀｰﾗﾍﾞﾙ(油面対応/10枚)</t>
  </si>
  <si>
    <t>1974</t>
  </si>
  <si>
    <t>EA759GS-127A</t>
  </si>
  <si>
    <t>ＣＤ/ＤＶＤ用 スリムケース(20枚)</t>
  </si>
  <si>
    <t>1983</t>
  </si>
  <si>
    <t>EA798CC-122</t>
  </si>
  <si>
    <t>φ361mm [電波]掛時計</t>
  </si>
  <si>
    <t>1991</t>
  </si>
  <si>
    <t>EA790AG-66A</t>
  </si>
  <si>
    <t>トランシーバー(中継器対応/ﾛﾝｸﾞｱﾝﾃﾅ)</t>
  </si>
  <si>
    <t>EA759GA-129S</t>
  </si>
  <si>
    <t>65倍ｽﾞｰﾑ ﾃﾞｼﾞﾀﾙｶﾒﾗ(保護ﾌｨﾙﾑ+SDｶｰﾄﾞｾｯﾄ)</t>
  </si>
  <si>
    <t>2001</t>
  </si>
  <si>
    <t>EA759EX-201A</t>
  </si>
  <si>
    <t>215-1900mm カメラ用三脚(大型)</t>
  </si>
  <si>
    <t>2003</t>
  </si>
  <si>
    <t>EA653BC</t>
  </si>
  <si>
    <t>φ70x155mm ブロワー(精密機器用)</t>
  </si>
  <si>
    <t>EA759ZA-161A</t>
  </si>
  <si>
    <t>カメラ用ネックストラップ(ﾈｲﾋﾞｰ)</t>
  </si>
  <si>
    <t>2047</t>
  </si>
  <si>
    <t>EA954EA-202A</t>
  </si>
  <si>
    <t>900x487x1630mm パーテーション(ｸﾞﾚｰ)</t>
  </si>
  <si>
    <t>2060</t>
  </si>
  <si>
    <t>EA927AX-12C</t>
  </si>
  <si>
    <t>480x300x680mm/91L キャリーケース(ﾈｲﾋﾞｰ)</t>
  </si>
  <si>
    <t>EA927AX-26B</t>
  </si>
  <si>
    <t>340x240x480mm/35L キャリーケース(黒)</t>
  </si>
  <si>
    <t>2064</t>
  </si>
  <si>
    <t>EA925C-25</t>
  </si>
  <si>
    <t>610x305x305mm ボストンバッグ</t>
  </si>
  <si>
    <t>2073</t>
  </si>
  <si>
    <t>EA910SK-33</t>
  </si>
  <si>
    <t>[LL] サンダル(抗菌衛生/茶)</t>
  </si>
  <si>
    <t>EA910TD-15</t>
  </si>
  <si>
    <t>26.5cm スリッパ(ﾌﾞｯﾁｬｰ織/ﾌﾞﾗｳﾝ)</t>
  </si>
  <si>
    <t>2074</t>
  </si>
  <si>
    <t>EA997RX-104</t>
  </si>
  <si>
    <t>900x1800mm 泥落しマット(細かい泥落し)</t>
  </si>
  <si>
    <t>2081</t>
  </si>
  <si>
    <t>EA758RE-2C</t>
  </si>
  <si>
    <t>[単4x2本] フラッシュライト/ＬＥＤ(黒)</t>
  </si>
  <si>
    <t>2082</t>
  </si>
  <si>
    <t>EA758RN-41</t>
  </si>
  <si>
    <t>[単4x2本] フラッシュライト/ＬＥＤ(ﾍﾟﾝ型)</t>
  </si>
  <si>
    <t>EA758XH-140WC</t>
  </si>
  <si>
    <t>AC100V/40形蛍光灯(ﾗﾋﾟｯﾄﾞｽﾀｰﾄ/昼白色/25本</t>
  </si>
  <si>
    <t>EA758XH-240A</t>
  </si>
  <si>
    <t>AC100V/40形 蛍光灯(ｽﾀｰﾀｰ形/昼光色/25本)</t>
  </si>
  <si>
    <t>2128</t>
  </si>
  <si>
    <t>EA763AT-32A</t>
  </si>
  <si>
    <t>AC100V/290W(405x335x505mm) 食器乾燥機</t>
  </si>
  <si>
    <t>2132</t>
  </si>
  <si>
    <t>EA763AP-46B</t>
  </si>
  <si>
    <t>AC100V/1300W/0.8L 電気ケトル</t>
  </si>
  <si>
    <t>2135</t>
  </si>
  <si>
    <t>EA345GA-2A</t>
  </si>
  <si>
    <t>AC100V(50/60Hz) バスポンプ</t>
  </si>
  <si>
    <t>2140</t>
  </si>
  <si>
    <t>EA540K-149</t>
  </si>
  <si>
    <t>150mm アラミド繊維用はさみ(ｷﾞｻﾞ刃/ｿﾘ刃)</t>
  </si>
  <si>
    <t>EA540JA-11</t>
  </si>
  <si>
    <t>178mm はさみ(万能/ﾈｲﾋﾞｰ)</t>
  </si>
  <si>
    <t>2145</t>
  </si>
  <si>
    <t>EA540K-58</t>
  </si>
  <si>
    <t>240mm 裁ちはさみ</t>
  </si>
  <si>
    <t>2146</t>
  </si>
  <si>
    <t>EA540GB-3</t>
  </si>
  <si>
    <t>235mm 裁ちはさみ</t>
  </si>
  <si>
    <t>2155</t>
  </si>
  <si>
    <t>EA979DA-32</t>
  </si>
  <si>
    <t>φ20x3mm ゴムクッション(8枚)</t>
  </si>
  <si>
    <t>2157</t>
  </si>
  <si>
    <t>EA951FB-51A</t>
  </si>
  <si>
    <t>460-640mm 物干し金具</t>
  </si>
  <si>
    <t>2162</t>
  </si>
  <si>
    <t>EA928CD-12</t>
  </si>
  <si>
    <t>170x320x30mm ふとんばさみ(2個)</t>
  </si>
  <si>
    <t>EA912HF-18</t>
  </si>
  <si>
    <t>260mm ホイスク</t>
  </si>
  <si>
    <t>EA912HF-51</t>
  </si>
  <si>
    <t>φ56x185mm 玉しゃくし(ｽﾃﾝﾚｽ製)</t>
  </si>
  <si>
    <t>2176</t>
  </si>
  <si>
    <t>EA765TA-26</t>
  </si>
  <si>
    <t>50mmx 4m テーピングテープ(伸縮)</t>
  </si>
  <si>
    <t>EA929HB-29</t>
  </si>
  <si>
    <t>600x1200mm/1000匁 ﾊﾞｽﾀｵﾙ(泉州ｺﾀﾞﾜﾘ･灰汁)</t>
  </si>
  <si>
    <t>2177</t>
  </si>
  <si>
    <t>EA929AP-126</t>
  </si>
  <si>
    <t>88x124x 32mm ティッシュホルダー</t>
  </si>
  <si>
    <t>2184</t>
  </si>
  <si>
    <t>EA995AD-317</t>
  </si>
  <si>
    <t>30L ポリ袋(透明/取っ手付/10枚)</t>
  </si>
  <si>
    <t>EA922KE-47</t>
  </si>
  <si>
    <t>[EA922KE-46用] 詰替(340ml)</t>
  </si>
  <si>
    <t>2200</t>
  </si>
  <si>
    <t>EA939AD-34</t>
  </si>
  <si>
    <t>[EA939AD-33用] 詰め替え(6ml)</t>
  </si>
  <si>
    <t>EA864AK-1</t>
  </si>
  <si>
    <t>AC100V/ 6W 電撃殺虫器(屋内用)</t>
  </si>
  <si>
    <t>2211</t>
  </si>
  <si>
    <t>EA941E-41A</t>
  </si>
  <si>
    <t>250ml コバエよけスプレー(ｷｯﾁﾝ用)</t>
  </si>
  <si>
    <t>EA800HS-1</t>
  </si>
  <si>
    <t>フェイスプロテクター</t>
  </si>
  <si>
    <t>EA353BS-121</t>
  </si>
  <si>
    <t>[Ｓ] メカニクスグローブ(合成革/灰)</t>
  </si>
  <si>
    <t>EA353BS-122</t>
  </si>
  <si>
    <t>[Ｍ] メカニクスグローブ(合成革/灰)</t>
  </si>
  <si>
    <t>EA353BT-142A</t>
  </si>
  <si>
    <t>[Ｍ] メカニクスグローブ(合成革)</t>
  </si>
  <si>
    <t>EA353BW-82</t>
  </si>
  <si>
    <t>[Ｍ] メカニクスグローブ(合成革/黒)</t>
  </si>
  <si>
    <t>2258</t>
  </si>
  <si>
    <t>EA354BJ-5</t>
  </si>
  <si>
    <t>[ﾌﾘｰ/600mm] 手袋(ｻﾝﾄﾞﾌﾞﾗｽﾄ用/ﾌﾗﾝｼﾞ付/右)</t>
  </si>
  <si>
    <t>EA354BJ-6</t>
  </si>
  <si>
    <t>[ﾌﾘｰ/600mm] 手袋(ｻﾝﾄﾞﾌﾞﾗｽﾄ用/ﾌﾗﾝｼﾞ付/左)</t>
  </si>
  <si>
    <t>2269</t>
  </si>
  <si>
    <t>EA910FB-24</t>
  </si>
  <si>
    <t>24.0cm スニーカー(ﾏｼﾞｯｸ式/ﾎﾜｲﾄ)</t>
  </si>
  <si>
    <t>EA998XZ-28A</t>
  </si>
  <si>
    <t>28.0cm 安全長靴(ﾎﾟﾘｴｽﾃﾙ網入)</t>
  </si>
  <si>
    <t>2280</t>
  </si>
  <si>
    <t>EA355AB-72</t>
  </si>
  <si>
    <t>26.5-31cm シューズカバー(防水/ﾌﾞﾗｯｸ)</t>
  </si>
  <si>
    <t>EA915GF-2</t>
  </si>
  <si>
    <t>[XL] 手袋(防寒 -34ﾟC/牛革)</t>
  </si>
  <si>
    <t>EA915GF-66</t>
  </si>
  <si>
    <t>[XL] 手袋(防寒 -26ﾟC/合成皮革･ﾅｲﾛﾝ)</t>
  </si>
  <si>
    <t>2303</t>
  </si>
  <si>
    <t>EA983SL-31</t>
  </si>
  <si>
    <t>6.0x1600mm 強力型セーフティーループ(黒)</t>
  </si>
  <si>
    <t>2336</t>
  </si>
  <si>
    <t>EA983CK-21</t>
  </si>
  <si>
    <t>300x100mm 氏名標識(火元責任者)</t>
  </si>
  <si>
    <t>EA983B-75</t>
  </si>
  <si>
    <t>ＪＩＳ安全標識板[危険手をふれるな]</t>
  </si>
  <si>
    <t>EA983CF-27</t>
  </si>
  <si>
    <t>50x100mm PL警告ｽﾃｯｶｰ(回転部/10枚)</t>
  </si>
  <si>
    <t>2340</t>
  </si>
  <si>
    <t>EA983AP-5A</t>
  </si>
  <si>
    <t>450x300mm サイン標識[保護メガネ着用]</t>
  </si>
  <si>
    <t>2342</t>
  </si>
  <si>
    <t>EA983AD-22B</t>
  </si>
  <si>
    <t>360x90mm 短冊型安全ｽﾃｯｶｰ(立入禁止/3枚)</t>
  </si>
  <si>
    <t>EA983AD-23B</t>
  </si>
  <si>
    <t>360x90mm 短冊型安全ｽﾃｯｶｰ(関係者以外/3枚)</t>
  </si>
  <si>
    <t>EA983AD-24B</t>
  </si>
  <si>
    <t>360x90mm 短冊型安全ｽﾃｯｶｰ(開放厳禁/3枚)</t>
  </si>
  <si>
    <t>EA983AD-25B</t>
  </si>
  <si>
    <t>360x90mm 短冊型安全ｽﾃｯｶｰ(高電圧危険/3枚)</t>
  </si>
  <si>
    <t>EA983AD-26B</t>
  </si>
  <si>
    <t>360x90mm 短冊型安全ｽﾃｯｶｰ(高温注意/3枚)</t>
  </si>
  <si>
    <t>EA983CA-39</t>
  </si>
  <si>
    <t>150x 90mm 修理点検標識[さわるな]</t>
  </si>
  <si>
    <t>2356</t>
  </si>
  <si>
    <t>EA983FE-441</t>
  </si>
  <si>
    <t>15x15x900mm ｸｯｼｮﾝｶﾞｰﾄﾞ(屋内外兼用/黄/2本</t>
  </si>
  <si>
    <t>2362</t>
  </si>
  <si>
    <t>EA983G-13</t>
  </si>
  <si>
    <t>50mmx9.1m 反射テープ(ｴﾝｼﾞﾆｱｸﾞﾚｰﾄﾞ)黄</t>
  </si>
  <si>
    <t>EA983GR-64</t>
  </si>
  <si>
    <t>φ76mm ハイレベル反射テープ(50枚/赤)</t>
  </si>
  <si>
    <t>2367</t>
  </si>
  <si>
    <t>EA944SG-21</t>
  </si>
  <si>
    <t>76mmx55m 通路マーキングテープ(白)</t>
  </si>
  <si>
    <t>2384</t>
  </si>
  <si>
    <t>EA983TD-1</t>
  </si>
  <si>
    <t>80mm 倉庫錠(ｱﾙﾐ製)</t>
  </si>
  <si>
    <t>2389</t>
  </si>
  <si>
    <t>EA916ZL-32</t>
  </si>
  <si>
    <t>370mm ポケットチェーン</t>
  </si>
  <si>
    <t>2412</t>
  </si>
  <si>
    <t>EA944MT-166</t>
  </si>
  <si>
    <t>1000x1000mm 補修ブルーシート(全面粘着付)</t>
  </si>
  <si>
    <t>EA724ZM-21</t>
  </si>
  <si>
    <t>270x120mm 衝突防止ミラー(ぼかし/壁面用)</t>
  </si>
  <si>
    <t>2432</t>
  </si>
  <si>
    <t>EA928AB-2B</t>
  </si>
  <si>
    <t>370mm 交換用モップ(EA928AB-2A,-2S用)</t>
  </si>
  <si>
    <t>EA928DE-107</t>
  </si>
  <si>
    <t>935x200mm ﾏｲｸﾛｸﾛｽﾊﾟｯﾄﾞ(木床用/30枚)</t>
  </si>
  <si>
    <t>2436</t>
  </si>
  <si>
    <t>EA928AY-355</t>
  </si>
  <si>
    <t>475x155mm ﾏｲｸﾛﾌｧｲﾊﾞｰﾓｯﾌﾟ(水拭き)</t>
  </si>
  <si>
    <t>EA922B-12</t>
  </si>
  <si>
    <t>160x950mm ロールクリーナー(ﾌﾛｰﾘﾝｸﾞ用)</t>
  </si>
  <si>
    <t>2469</t>
  </si>
  <si>
    <t>EA928VA-3</t>
  </si>
  <si>
    <t>470x645mm/90L ごみかご(1個)</t>
  </si>
  <si>
    <t>2497</t>
  </si>
  <si>
    <t>EA115JS-98</t>
  </si>
  <si>
    <t>1/8"x20m ｽｽﾞﾗﾝﾉｽﾞﾙ付ﾊﾟｲﾌﾟｸﾘｰﾆﾝｸﾞｷｯﾄ</t>
  </si>
  <si>
    <t>EA913VG-11</t>
  </si>
  <si>
    <t>270x258x 47mm グリルパン(ふた付)</t>
  </si>
  <si>
    <t>2512</t>
  </si>
  <si>
    <t>EA925MF-32</t>
  </si>
  <si>
    <t>7.5L 蓋付バケツ</t>
  </si>
  <si>
    <t>EA917AH-8</t>
  </si>
  <si>
    <t>300x250x225mm/12L 保冷バッグ</t>
  </si>
  <si>
    <t>EA917AH-10</t>
  </si>
  <si>
    <t>425x345x345mm/43L 保冷バッグ</t>
  </si>
  <si>
    <t>EA917H-1A</t>
  </si>
  <si>
    <t>195x137x28mm/550g 強力保冷剤</t>
  </si>
  <si>
    <t>EA917HD-2</t>
  </si>
  <si>
    <t>120x195x30mm 強力保冷剤(Sｻｲｽﾞ)</t>
  </si>
  <si>
    <t>2519</t>
  </si>
  <si>
    <t>EA520ED-21B</t>
  </si>
  <si>
    <t>370x 910mm/ 25kg キャリーカート</t>
  </si>
  <si>
    <t>EA915R-11</t>
  </si>
  <si>
    <t>ゴムボート用･船外機マウント</t>
  </si>
  <si>
    <t>EA916FA-2</t>
  </si>
  <si>
    <t>950-1250mm ﾄﾚｯｷﾝｸﾞｽﾃｯｷ(伸縮型/2本)</t>
  </si>
  <si>
    <t>2520</t>
  </si>
  <si>
    <t>EA764A-117</t>
  </si>
  <si>
    <t>1.2m ｿｹｯﾄ付USBｼｶﾞｰﾁｬｰｼﾞｬｰ(TypeA/C)</t>
  </si>
  <si>
    <t>2539</t>
  </si>
  <si>
    <t>EA650BG-9</t>
  </si>
  <si>
    <t>150x1515mm 草かき鍬</t>
  </si>
  <si>
    <t>2540</t>
  </si>
  <si>
    <t>EA650BJ-1</t>
  </si>
  <si>
    <t>180x210mm/1050mm 備中鍬(木柄)</t>
  </si>
  <si>
    <t>2547</t>
  </si>
  <si>
    <t>EA898CZ-59A</t>
  </si>
  <si>
    <t>[EA898CG-20A用] ガイドバー</t>
  </si>
  <si>
    <t>2552</t>
  </si>
  <si>
    <t>EA599RB-15</t>
  </si>
  <si>
    <t>250mm 竹挽き鋸 替刃(EA599RB-5用)</t>
  </si>
  <si>
    <t>2558</t>
  </si>
  <si>
    <t>EA540BC-152</t>
  </si>
  <si>
    <t>200mm 剪定はさみ(左利き)</t>
  </si>
  <si>
    <t>2564</t>
  </si>
  <si>
    <t>EA898RC-71</t>
  </si>
  <si>
    <t>φ230mm/DC36V 草刈機(充電式)</t>
  </si>
  <si>
    <t>EA898RC-78</t>
  </si>
  <si>
    <t>φ255mm/DC36V 草刈機(充電式)</t>
  </si>
  <si>
    <t>EA768HA-32A</t>
  </si>
  <si>
    <t>[Ｌ] 防虫ネットパーカー</t>
  </si>
  <si>
    <t>2573</t>
  </si>
  <si>
    <t>EA898RG-2</t>
  </si>
  <si>
    <t>DC18V/530mm ヘッジトリマー(充電式)</t>
  </si>
  <si>
    <t>2581</t>
  </si>
  <si>
    <t>EA124KS-53A</t>
  </si>
  <si>
    <t>スプリンクラー</t>
  </si>
  <si>
    <t>EA864AN-38</t>
  </si>
  <si>
    <t>[EA864AN-11用]ACｱﾀﾞﾌﾟﾀｰ･ﾌﾞﾚｰｶｰｾｯﾄ</t>
  </si>
  <si>
    <t>2596</t>
  </si>
  <si>
    <t>EA925DB-22</t>
  </si>
  <si>
    <t>50x 63x152mm 無線用ポーチ(OD色)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</si>
</sst>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0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45870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95</v>
      </c>
    </row>
    <row r="9" spans="1:6" s="1" customFormat="1" ht="12" x14ac:dyDescent="0.15"/>
    <row r="10" spans="1:6" s="1" customFormat="1" ht="12" x14ac:dyDescent="0.15">
      <c r="B10" s="10" t="s">
        <v>12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96</v>
      </c>
      <c r="D12" s="6" t="s">
        <v>97</v>
      </c>
      <c r="E12" s="5" t="str">
        <f>HYPERLINK("https://www.esco-net.com/wcs/escort/ec/detail?hHinCd=EA611GA-3","EA611GA-3")</f>
        <v>EA611GA-3</v>
      </c>
    </row>
    <row r="13" spans="1:6" x14ac:dyDescent="0.2">
      <c r="B13" s="6"/>
      <c r="C13" s="6" t="s">
        <v>98</v>
      </c>
      <c r="D13" s="6" t="s">
        <v>99</v>
      </c>
      <c r="E13" s="5" t="str">
        <f>HYPERLINK("https://www.esco-net.com/wcs/escort/ec/detail?hHinCd=EA742MK-3A","EA742MK-3A")</f>
        <v>EA742MK-3A</v>
      </c>
    </row>
    <row r="14" spans="1:6" x14ac:dyDescent="0.2">
      <c r="B14" s="6"/>
      <c r="C14" s="6" t="s">
        <v>100</v>
      </c>
      <c r="D14" s="6" t="s">
        <v>101</v>
      </c>
      <c r="E14" s="5"/>
    </row>
    <row r="15" spans="1:6" x14ac:dyDescent="0.2">
      <c r="B15" s="6"/>
      <c r="C15" s="6" t="s">
        <v>102</v>
      </c>
      <c r="D15" s="6" t="s">
        <v>103</v>
      </c>
      <c r="E15" s="5" t="str">
        <f>HYPERLINK("https://www.esco-net.com/wcs/escort/ec/detail?hHinCd=EA764AT-102","EA764AT-102")</f>
        <v>EA764AT-102</v>
      </c>
    </row>
    <row r="16" spans="1:6" x14ac:dyDescent="0.2">
      <c r="B16" s="6"/>
      <c r="C16" s="6" t="s">
        <v>104</v>
      </c>
      <c r="D16" s="6" t="s">
        <v>105</v>
      </c>
      <c r="E16" s="5" t="str">
        <f>HYPERLINK("https://www.esco-net.com/wcs/escort/ec/detail?hHinCd=EA851EB-2","EA851EB-2")</f>
        <v>EA851EB-2</v>
      </c>
    </row>
    <row r="17" spans="2:5" x14ac:dyDescent="0.2">
      <c r="B17" s="6"/>
      <c r="C17" s="6" t="s">
        <v>106</v>
      </c>
      <c r="D17" s="6" t="s">
        <v>107</v>
      </c>
      <c r="E17" s="5"/>
    </row>
    <row r="18" spans="2:5" x14ac:dyDescent="0.2">
      <c r="B18" s="6"/>
      <c r="C18" s="6" t="s">
        <v>108</v>
      </c>
      <c r="D18" s="6" t="s">
        <v>109</v>
      </c>
      <c r="E18" s="5"/>
    </row>
    <row r="19" spans="2:5" x14ac:dyDescent="0.2">
      <c r="B19" s="6"/>
      <c r="C19" s="6" t="s">
        <v>110</v>
      </c>
      <c r="D19" s="6" t="s">
        <v>111</v>
      </c>
      <c r="E19" s="5"/>
    </row>
    <row r="20" spans="2:5" x14ac:dyDescent="0.2">
      <c r="B20" s="6"/>
      <c r="C20" s="6" t="s">
        <v>112</v>
      </c>
      <c r="D20" s="6" t="s">
        <v>113</v>
      </c>
      <c r="E20" s="5"/>
    </row>
    <row r="21" spans="2:5" x14ac:dyDescent="0.2">
      <c r="B21" s="6"/>
      <c r="C21" s="6" t="s">
        <v>114</v>
      </c>
      <c r="D21" s="6" t="s">
        <v>115</v>
      </c>
      <c r="E21" s="5"/>
    </row>
    <row r="22" spans="2:5" x14ac:dyDescent="0.2">
      <c r="B22" s="6"/>
      <c r="C22" s="6" t="s">
        <v>116</v>
      </c>
      <c r="D22" s="6" t="s">
        <v>117</v>
      </c>
      <c r="E22" s="5" t="str">
        <f>HYPERLINK("https://www.esco-net.com/wcs/escort/ec/detail?hHinCd=EA982BB-4A","EA982BB-4A")</f>
        <v>EA982BB-4A</v>
      </c>
    </row>
    <row r="23" spans="2:5" x14ac:dyDescent="0.2">
      <c r="B23" s="6"/>
      <c r="C23" s="6" t="s">
        <v>118</v>
      </c>
      <c r="D23" s="6" t="s">
        <v>119</v>
      </c>
      <c r="E23" s="5"/>
    </row>
    <row r="24" spans="2:5" x14ac:dyDescent="0.2">
      <c r="B24" s="6" t="s">
        <v>58</v>
      </c>
      <c r="C24" s="6" t="s">
        <v>120</v>
      </c>
      <c r="D24" s="6" t="s">
        <v>121</v>
      </c>
      <c r="E24" s="5" t="str">
        <f>HYPERLINK("https://www.esco-net.com/wcs/escort/ec/detail?hHinCd=EA276GA-27","EA276GA-27")</f>
        <v>EA276GA-27</v>
      </c>
    </row>
    <row r="25" spans="2:5" x14ac:dyDescent="0.2">
      <c r="B25" s="6" t="s">
        <v>122</v>
      </c>
      <c r="C25" s="6" t="s">
        <v>123</v>
      </c>
      <c r="D25" s="6" t="s">
        <v>124</v>
      </c>
      <c r="E25" s="5" t="str">
        <f>HYPERLINK("https://www.esco-net.com/wcs/escort/ec/detail?hHinCd=EA401HB-1A","EA401HB-1A")</f>
        <v>EA401HB-1A</v>
      </c>
    </row>
    <row r="26" spans="2:5" x14ac:dyDescent="0.2">
      <c r="B26" s="6" t="s">
        <v>122</v>
      </c>
      <c r="C26" s="6" t="s">
        <v>125</v>
      </c>
      <c r="D26" s="6" t="s">
        <v>126</v>
      </c>
      <c r="E26" s="5" t="str">
        <f>HYPERLINK("https://www.esco-net.com/wcs/escort/ec/detail?hHinCd=EA401HB-2B","EA401HB-2B")</f>
        <v>EA401HB-2B</v>
      </c>
    </row>
    <row r="27" spans="2:5" x14ac:dyDescent="0.2">
      <c r="B27" s="6" t="s">
        <v>122</v>
      </c>
      <c r="C27" s="6" t="s">
        <v>127</v>
      </c>
      <c r="D27" s="6" t="s">
        <v>128</v>
      </c>
      <c r="E27" s="5" t="str">
        <f>HYPERLINK("https://www.esco-net.com/wcs/escort/ec/detail?hHinCd=EA401HB-3B","EA401HB-3B")</f>
        <v>EA401HB-3B</v>
      </c>
    </row>
    <row r="28" spans="2:5" x14ac:dyDescent="0.2">
      <c r="B28" s="6" t="s">
        <v>122</v>
      </c>
      <c r="C28" s="6" t="s">
        <v>129</v>
      </c>
      <c r="D28" s="6" t="s">
        <v>130</v>
      </c>
      <c r="E28" s="5"/>
    </row>
    <row r="29" spans="2:5" x14ac:dyDescent="0.2">
      <c r="B29" s="6" t="s">
        <v>131</v>
      </c>
      <c r="C29" s="6" t="s">
        <v>132</v>
      </c>
      <c r="D29" s="6" t="s">
        <v>133</v>
      </c>
      <c r="E29" s="5"/>
    </row>
    <row r="30" spans="2:5" x14ac:dyDescent="0.2">
      <c r="B30" s="6" t="s">
        <v>134</v>
      </c>
      <c r="C30" s="6" t="s">
        <v>135</v>
      </c>
      <c r="D30" s="6" t="s">
        <v>136</v>
      </c>
      <c r="E30" s="5" t="str">
        <f>HYPERLINK("https://www.esco-net.com/wcs/escort/ec/detail?hHinCd=EA701BB-1B","EA701BB-1B")</f>
        <v>EA701BB-1B</v>
      </c>
    </row>
    <row r="31" spans="2:5" x14ac:dyDescent="0.2">
      <c r="B31" s="6" t="s">
        <v>137</v>
      </c>
      <c r="C31" s="6" t="s">
        <v>138</v>
      </c>
      <c r="D31" s="6" t="s">
        <v>139</v>
      </c>
      <c r="E31" s="5" t="str">
        <f>HYPERLINK("https://www.esco-net.com/wcs/escort/ec/detail?hHinCd=EA997N-150A","EA997N-150A")</f>
        <v>EA997N-150A</v>
      </c>
    </row>
    <row r="32" spans="2:5" x14ac:dyDescent="0.2">
      <c r="B32" s="6" t="s">
        <v>137</v>
      </c>
      <c r="C32" s="6" t="s">
        <v>140</v>
      </c>
      <c r="D32" s="6" t="s">
        <v>141</v>
      </c>
      <c r="E32" s="5" t="str">
        <f>HYPERLINK("https://www.esco-net.com/wcs/escort/ec/detail?hHinCd=EA997N-200A","EA997N-200A")</f>
        <v>EA997N-200A</v>
      </c>
    </row>
    <row r="33" spans="2:5" x14ac:dyDescent="0.2">
      <c r="B33" s="6" t="s">
        <v>142</v>
      </c>
      <c r="C33" s="6" t="s">
        <v>143</v>
      </c>
      <c r="D33" s="6" t="s">
        <v>144</v>
      </c>
      <c r="E33" s="5" t="str">
        <f>HYPERLINK("https://www.esco-net.com/wcs/escort/ec/detail?hHinCd=EA109SK-12","EA109SK-12")</f>
        <v>EA109SK-12</v>
      </c>
    </row>
    <row r="34" spans="2:5" x14ac:dyDescent="0.2">
      <c r="B34" s="6" t="s">
        <v>145</v>
      </c>
      <c r="C34" s="6" t="s">
        <v>146</v>
      </c>
      <c r="D34" s="6" t="s">
        <v>147</v>
      </c>
      <c r="E34" s="5"/>
    </row>
    <row r="35" spans="2:5" x14ac:dyDescent="0.2">
      <c r="B35" s="6" t="s">
        <v>148</v>
      </c>
      <c r="C35" s="6" t="s">
        <v>149</v>
      </c>
      <c r="D35" s="6" t="s">
        <v>150</v>
      </c>
      <c r="E35" s="5"/>
    </row>
    <row r="36" spans="2:5" x14ac:dyDescent="0.2">
      <c r="B36" s="6" t="s">
        <v>151</v>
      </c>
      <c r="C36" s="6" t="s">
        <v>152</v>
      </c>
      <c r="D36" s="6" t="s">
        <v>153</v>
      </c>
      <c r="E36" s="5" t="str">
        <f>HYPERLINK("https://www.esco-net.com/wcs/escort/ec/detail?hHinCd=EA307A-0","EA307A-0")</f>
        <v>EA307A-0</v>
      </c>
    </row>
    <row r="37" spans="2:5" x14ac:dyDescent="0.2">
      <c r="B37" s="6" t="s">
        <v>19</v>
      </c>
      <c r="C37" s="6" t="s">
        <v>154</v>
      </c>
      <c r="D37" s="6" t="s">
        <v>155</v>
      </c>
      <c r="E37" s="5" t="str">
        <f>HYPERLINK("https://www.esco-net.com/wcs/escort/ec/detail?hHinCd=EA526SG-4","EA526SG-4")</f>
        <v>EA526SG-4</v>
      </c>
    </row>
    <row r="38" spans="2:5" x14ac:dyDescent="0.2">
      <c r="B38" s="6" t="s">
        <v>19</v>
      </c>
      <c r="C38" s="6" t="s">
        <v>156</v>
      </c>
      <c r="D38" s="6" t="s">
        <v>157</v>
      </c>
      <c r="E38" s="5" t="str">
        <f>HYPERLINK("https://www.esco-net.com/wcs/escort/ec/detail?hHinCd=EA526WJ-100","EA526WJ-100")</f>
        <v>EA526WJ-100</v>
      </c>
    </row>
    <row r="39" spans="2:5" x14ac:dyDescent="0.2">
      <c r="B39" s="6" t="s">
        <v>158</v>
      </c>
      <c r="C39" s="6" t="s">
        <v>159</v>
      </c>
      <c r="D39" s="6" t="s">
        <v>160</v>
      </c>
      <c r="E39" s="5" t="str">
        <f>HYPERLINK("https://www.esco-net.com/wcs/escort/ec/detail?hHinCd=EA579BC-338","EA579BC-338")</f>
        <v>EA579BC-338</v>
      </c>
    </row>
    <row r="40" spans="2:5" x14ac:dyDescent="0.2">
      <c r="B40" s="6" t="s">
        <v>13</v>
      </c>
      <c r="C40" s="6" t="s">
        <v>161</v>
      </c>
      <c r="D40" s="6" t="s">
        <v>162</v>
      </c>
      <c r="E40" s="5" t="str">
        <f>HYPERLINK("https://www.esco-net.com/wcs/escort/ec/detail?hHinCd=EA526AJ-15","EA526AJ-15")</f>
        <v>EA526AJ-15</v>
      </c>
    </row>
    <row r="41" spans="2:5" x14ac:dyDescent="0.2">
      <c r="B41" s="6" t="s">
        <v>163</v>
      </c>
      <c r="C41" s="6" t="s">
        <v>164</v>
      </c>
      <c r="D41" s="6" t="s">
        <v>165</v>
      </c>
      <c r="E41" s="5" t="str">
        <f>HYPERLINK("https://www.esco-net.com/wcs/escort/ec/detail?hHinCd=EA350SA-4","EA350SA-4")</f>
        <v>EA350SA-4</v>
      </c>
    </row>
    <row r="42" spans="2:5" x14ac:dyDescent="0.2">
      <c r="B42" s="6" t="s">
        <v>166</v>
      </c>
      <c r="C42" s="6" t="s">
        <v>167</v>
      </c>
      <c r="D42" s="6" t="s">
        <v>168</v>
      </c>
      <c r="E42" s="5"/>
    </row>
    <row r="43" spans="2:5" x14ac:dyDescent="0.2">
      <c r="B43" s="6" t="s">
        <v>169</v>
      </c>
      <c r="C43" s="6" t="s">
        <v>170</v>
      </c>
      <c r="D43" s="6" t="s">
        <v>171</v>
      </c>
      <c r="E43" s="5" t="str">
        <f>HYPERLINK("https://www.esco-net.com/wcs/escort/ec/detail?hHinCd=EA540E-25","EA540E-25")</f>
        <v>EA540E-25</v>
      </c>
    </row>
    <row r="44" spans="2:5" x14ac:dyDescent="0.2">
      <c r="B44" s="6" t="s">
        <v>172</v>
      </c>
      <c r="C44" s="6" t="s">
        <v>173</v>
      </c>
      <c r="D44" s="6" t="s">
        <v>174</v>
      </c>
      <c r="E44" s="5" t="str">
        <f>HYPERLINK("https://www.esco-net.com/wcs/escort/ec/detail?hHinCd=EA580DE-2","EA580DE-2")</f>
        <v>EA580DE-2</v>
      </c>
    </row>
    <row r="45" spans="2:5" x14ac:dyDescent="0.2">
      <c r="B45" s="6" t="s">
        <v>175</v>
      </c>
      <c r="C45" s="6" t="s">
        <v>176</v>
      </c>
      <c r="D45" s="6" t="s">
        <v>177</v>
      </c>
      <c r="E45" s="5" t="str">
        <f>HYPERLINK("https://www.esco-net.com/wcs/escort/ec/detail?hHinCd=EA538AH-3","EA538AH-3")</f>
        <v>EA538AH-3</v>
      </c>
    </row>
    <row r="46" spans="2:5" x14ac:dyDescent="0.2">
      <c r="B46" s="6" t="s">
        <v>178</v>
      </c>
      <c r="C46" s="6" t="s">
        <v>179</v>
      </c>
      <c r="D46" s="6" t="s">
        <v>180</v>
      </c>
      <c r="E46" s="5" t="str">
        <f>HYPERLINK("https://www.esco-net.com/wcs/escort/ec/detail?hHinCd=EA993BF-4","EA993BF-4")</f>
        <v>EA993BF-4</v>
      </c>
    </row>
    <row r="47" spans="2:5" x14ac:dyDescent="0.2">
      <c r="B47" s="6" t="s">
        <v>178</v>
      </c>
      <c r="C47" s="6" t="s">
        <v>181</v>
      </c>
      <c r="D47" s="6" t="s">
        <v>182</v>
      </c>
      <c r="E47" s="5" t="str">
        <f>HYPERLINK("https://www.esco-net.com/wcs/escort/ec/detail?hHinCd=EA993BC-20","EA993BC-20")</f>
        <v>EA993BC-20</v>
      </c>
    </row>
    <row r="48" spans="2:5" x14ac:dyDescent="0.2">
      <c r="B48" s="6" t="s">
        <v>183</v>
      </c>
      <c r="C48" s="6" t="s">
        <v>184</v>
      </c>
      <c r="D48" s="6" t="s">
        <v>185</v>
      </c>
      <c r="E48" s="5" t="str">
        <f>HYPERLINK("https://www.esco-net.com/wcs/escort/ec/detail?hHinCd=EA519EE-52","EA519EE-52")</f>
        <v>EA519EE-52</v>
      </c>
    </row>
    <row r="49" spans="2:5" x14ac:dyDescent="0.2">
      <c r="B49" s="6" t="s">
        <v>186</v>
      </c>
      <c r="C49" s="6" t="s">
        <v>187</v>
      </c>
      <c r="D49" s="6" t="s">
        <v>188</v>
      </c>
      <c r="E49" s="5"/>
    </row>
    <row r="50" spans="2:5" x14ac:dyDescent="0.2">
      <c r="B50" s="6" t="s">
        <v>59</v>
      </c>
      <c r="C50" s="6" t="s">
        <v>189</v>
      </c>
      <c r="D50" s="6" t="s">
        <v>190</v>
      </c>
      <c r="E50" s="5" t="str">
        <f>HYPERLINK("https://www.esco-net.com/wcs/escort/ec/detail?hHinCd=EA590AB-3","EA590AB-3")</f>
        <v>EA590AB-3</v>
      </c>
    </row>
    <row r="51" spans="2:5" x14ac:dyDescent="0.2">
      <c r="B51" s="6" t="s">
        <v>60</v>
      </c>
      <c r="C51" s="6" t="s">
        <v>191</v>
      </c>
      <c r="D51" s="6" t="s">
        <v>192</v>
      </c>
      <c r="E51" s="5" t="str">
        <f>HYPERLINK("https://www.esco-net.com/wcs/escort/ec/detail?hHinCd=EA590HA-54","EA590HA-54")</f>
        <v>EA590HA-54</v>
      </c>
    </row>
    <row r="52" spans="2:5" x14ac:dyDescent="0.2">
      <c r="B52" s="6" t="s">
        <v>193</v>
      </c>
      <c r="C52" s="6" t="s">
        <v>194</v>
      </c>
      <c r="D52" s="6" t="s">
        <v>195</v>
      </c>
      <c r="E52" s="5" t="str">
        <f>HYPERLINK("https://www.esco-net.com/wcs/escort/ec/detail?hHinCd=EA525WF-125","EA525WF-125")</f>
        <v>EA525WF-125</v>
      </c>
    </row>
    <row r="53" spans="2:5" x14ac:dyDescent="0.2">
      <c r="B53" s="6" t="s">
        <v>196</v>
      </c>
      <c r="C53" s="6" t="s">
        <v>197</v>
      </c>
      <c r="D53" s="6" t="s">
        <v>198</v>
      </c>
      <c r="E53" s="5" t="str">
        <f>HYPERLINK("https://www.esco-net.com/wcs/escort/ec/detail?hHinCd=EA584AG-21","EA584AG-21")</f>
        <v>EA584AG-21</v>
      </c>
    </row>
    <row r="54" spans="2:5" x14ac:dyDescent="0.2">
      <c r="B54" s="6" t="s">
        <v>199</v>
      </c>
      <c r="C54" s="6" t="s">
        <v>200</v>
      </c>
      <c r="D54" s="6" t="s">
        <v>201</v>
      </c>
      <c r="E54" s="5" t="str">
        <f>HYPERLINK("https://www.esco-net.com/wcs/escort/ec/detail?hHinCd=EA949VL-4","EA949VL-4")</f>
        <v>EA949VL-4</v>
      </c>
    </row>
    <row r="55" spans="2:5" x14ac:dyDescent="0.2">
      <c r="B55" s="6" t="s">
        <v>202</v>
      </c>
      <c r="C55" s="6" t="s">
        <v>203</v>
      </c>
      <c r="D55" s="6" t="s">
        <v>204</v>
      </c>
      <c r="E55" s="5" t="str">
        <f>HYPERLINK("https://www.esco-net.com/wcs/escort/ec/detail?hHinCd=EA922JH-25","EA922JH-25")</f>
        <v>EA922JH-25</v>
      </c>
    </row>
    <row r="56" spans="2:5" x14ac:dyDescent="0.2">
      <c r="B56" s="6" t="s">
        <v>20</v>
      </c>
      <c r="C56" s="6" t="s">
        <v>205</v>
      </c>
      <c r="D56" s="6" t="s">
        <v>206</v>
      </c>
      <c r="E56" s="5" t="str">
        <f>HYPERLINK("https://www.esco-net.com/wcs/escort/ec/detail?hHinCd=EA615BS-24","EA615BS-24")</f>
        <v>EA615BS-24</v>
      </c>
    </row>
    <row r="57" spans="2:5" x14ac:dyDescent="0.2">
      <c r="B57" s="6" t="s">
        <v>207</v>
      </c>
      <c r="C57" s="6" t="s">
        <v>208</v>
      </c>
      <c r="D57" s="6" t="s">
        <v>209</v>
      </c>
      <c r="E57" s="5"/>
    </row>
    <row r="58" spans="2:5" x14ac:dyDescent="0.2">
      <c r="B58" s="6" t="s">
        <v>210</v>
      </c>
      <c r="C58" s="6" t="s">
        <v>211</v>
      </c>
      <c r="D58" s="6" t="s">
        <v>212</v>
      </c>
      <c r="E58" s="5" t="str">
        <f>HYPERLINK("https://www.esco-net.com/wcs/escort/ec/detail?hHinCd=EA614BA-27","EA614BA-27")</f>
        <v>EA614BA-27</v>
      </c>
    </row>
    <row r="59" spans="2:5" x14ac:dyDescent="0.2">
      <c r="B59" s="6" t="s">
        <v>213</v>
      </c>
      <c r="C59" s="6" t="s">
        <v>214</v>
      </c>
      <c r="D59" s="6" t="s">
        <v>215</v>
      </c>
      <c r="E59" s="5"/>
    </row>
    <row r="60" spans="2:5" x14ac:dyDescent="0.2">
      <c r="B60" s="6" t="s">
        <v>216</v>
      </c>
      <c r="C60" s="6" t="s">
        <v>217</v>
      </c>
      <c r="D60" s="6" t="s">
        <v>218</v>
      </c>
      <c r="E60" s="5" t="str">
        <f>HYPERLINK("https://www.esco-net.com/wcs/escort/ec/detail?hHinCd=EA602SE-3","EA602SE-3")</f>
        <v>EA602SE-3</v>
      </c>
    </row>
    <row r="61" spans="2:5" x14ac:dyDescent="0.2">
      <c r="B61" s="6" t="s">
        <v>33</v>
      </c>
      <c r="C61" s="6" t="s">
        <v>219</v>
      </c>
      <c r="D61" s="6" t="s">
        <v>220</v>
      </c>
      <c r="E61" s="5"/>
    </row>
    <row r="62" spans="2:5" x14ac:dyDescent="0.2">
      <c r="B62" s="6" t="s">
        <v>33</v>
      </c>
      <c r="C62" s="6" t="s">
        <v>221</v>
      </c>
      <c r="D62" s="6" t="s">
        <v>222</v>
      </c>
      <c r="E62" s="5"/>
    </row>
    <row r="63" spans="2:5" x14ac:dyDescent="0.2">
      <c r="B63" s="6" t="s">
        <v>33</v>
      </c>
      <c r="C63" s="6" t="s">
        <v>223</v>
      </c>
      <c r="D63" s="6" t="s">
        <v>224</v>
      </c>
      <c r="E63" s="5"/>
    </row>
    <row r="64" spans="2:5" x14ac:dyDescent="0.2">
      <c r="B64" s="6" t="s">
        <v>34</v>
      </c>
      <c r="C64" s="6" t="s">
        <v>225</v>
      </c>
      <c r="D64" s="6" t="s">
        <v>226</v>
      </c>
      <c r="E64" s="5" t="str">
        <f>HYPERLINK("https://www.esco-net.com/wcs/escort/ec/detail?hHinCd=EA618KN-21","EA618KN-21")</f>
        <v>EA618KN-21</v>
      </c>
    </row>
    <row r="65" spans="2:5" x14ac:dyDescent="0.2">
      <c r="B65" s="6" t="s">
        <v>35</v>
      </c>
      <c r="C65" s="6" t="s">
        <v>227</v>
      </c>
      <c r="D65" s="6" t="s">
        <v>228</v>
      </c>
      <c r="E65" s="5"/>
    </row>
    <row r="66" spans="2:5" x14ac:dyDescent="0.2">
      <c r="B66" s="6" t="s">
        <v>229</v>
      </c>
      <c r="C66" s="6" t="s">
        <v>230</v>
      </c>
      <c r="D66" s="6" t="s">
        <v>231</v>
      </c>
      <c r="E66" s="5"/>
    </row>
    <row r="67" spans="2:5" x14ac:dyDescent="0.2">
      <c r="B67" s="6" t="s">
        <v>232</v>
      </c>
      <c r="C67" s="6" t="s">
        <v>233</v>
      </c>
      <c r="D67" s="6" t="s">
        <v>234</v>
      </c>
      <c r="E67" s="5"/>
    </row>
    <row r="68" spans="2:5" x14ac:dyDescent="0.2">
      <c r="B68" s="6" t="s">
        <v>235</v>
      </c>
      <c r="C68" s="6" t="s">
        <v>236</v>
      </c>
      <c r="D68" s="6" t="s">
        <v>237</v>
      </c>
      <c r="E68" s="5"/>
    </row>
    <row r="69" spans="2:5" x14ac:dyDescent="0.2">
      <c r="B69" s="6" t="s">
        <v>36</v>
      </c>
      <c r="C69" s="6" t="s">
        <v>238</v>
      </c>
      <c r="D69" s="6" t="s">
        <v>239</v>
      </c>
      <c r="E69" s="5" t="str">
        <f>HYPERLINK("https://www.esco-net.com/wcs/escort/ec/detail?hHinCd=EA687HB-24","EA687HB-24")</f>
        <v>EA687HB-24</v>
      </c>
    </row>
    <row r="70" spans="2:5" x14ac:dyDescent="0.2">
      <c r="B70" s="6" t="s">
        <v>21</v>
      </c>
      <c r="C70" s="6" t="s">
        <v>240</v>
      </c>
      <c r="D70" s="6" t="s">
        <v>241</v>
      </c>
      <c r="E70" s="5"/>
    </row>
    <row r="71" spans="2:5" x14ac:dyDescent="0.2">
      <c r="B71" s="6" t="s">
        <v>21</v>
      </c>
      <c r="C71" s="6" t="s">
        <v>242</v>
      </c>
      <c r="D71" s="6" t="s">
        <v>243</v>
      </c>
      <c r="E71" s="5"/>
    </row>
    <row r="72" spans="2:5" x14ac:dyDescent="0.2">
      <c r="B72" s="6" t="s">
        <v>21</v>
      </c>
      <c r="C72" s="6" t="s">
        <v>244</v>
      </c>
      <c r="D72" s="6" t="s">
        <v>245</v>
      </c>
      <c r="E72" s="5" t="str">
        <f>HYPERLINK("https://www.esco-net.com/wcs/escort/ec/detail?hHinCd=EA613GA-63","EA613GA-63")</f>
        <v>EA613GA-63</v>
      </c>
    </row>
    <row r="73" spans="2:5" x14ac:dyDescent="0.2">
      <c r="B73" s="6" t="s">
        <v>246</v>
      </c>
      <c r="C73" s="6" t="s">
        <v>247</v>
      </c>
      <c r="D73" s="6" t="s">
        <v>248</v>
      </c>
      <c r="E73" s="5" t="str">
        <f>HYPERLINK("https://www.esco-net.com/wcs/escort/ec/detail?hHinCd=EA723NG-2","EA723NG-2")</f>
        <v>EA723NG-2</v>
      </c>
    </row>
    <row r="74" spans="2:5" x14ac:dyDescent="0.2">
      <c r="B74" s="6" t="s">
        <v>249</v>
      </c>
      <c r="C74" s="6" t="s">
        <v>250</v>
      </c>
      <c r="D74" s="6" t="s">
        <v>251</v>
      </c>
      <c r="E74" s="5" t="str">
        <f>HYPERLINK("https://www.esco-net.com/wcs/escort/ec/detail?hHinCd=EA550MF-120A","EA550MF-120A")</f>
        <v>EA550MF-120A</v>
      </c>
    </row>
    <row r="75" spans="2:5" x14ac:dyDescent="0.2">
      <c r="B75" s="6" t="s">
        <v>252</v>
      </c>
      <c r="C75" s="6" t="s">
        <v>253</v>
      </c>
      <c r="D75" s="6" t="s">
        <v>254</v>
      </c>
      <c r="E75" s="5" t="str">
        <f>HYPERLINK("https://www.esco-net.com/wcs/escort/ec/detail?hHinCd=EA611BN-100","EA611BN-100")</f>
        <v>EA611BN-100</v>
      </c>
    </row>
    <row r="76" spans="2:5" x14ac:dyDescent="0.2">
      <c r="B76" s="6" t="s">
        <v>37</v>
      </c>
      <c r="C76" s="6" t="s">
        <v>255</v>
      </c>
      <c r="D76" s="6" t="s">
        <v>256</v>
      </c>
      <c r="E76" s="5" t="str">
        <f>HYPERLINK("https://www.esco-net.com/wcs/escort/ec/detail?hHinCd=EA573CH-3","EA573CH-3")</f>
        <v>EA573CH-3</v>
      </c>
    </row>
    <row r="77" spans="2:5" x14ac:dyDescent="0.2">
      <c r="B77" s="6" t="s">
        <v>257</v>
      </c>
      <c r="C77" s="6" t="s">
        <v>258</v>
      </c>
      <c r="D77" s="6" t="s">
        <v>259</v>
      </c>
      <c r="E77" s="5" t="str">
        <f>HYPERLINK("https://www.esco-net.com/wcs/escort/ec/detail?hHinCd=EA566AF-21","EA566AF-21")</f>
        <v>EA566AF-21</v>
      </c>
    </row>
    <row r="78" spans="2:5" x14ac:dyDescent="0.2">
      <c r="B78" s="6" t="s">
        <v>257</v>
      </c>
      <c r="C78" s="6" t="s">
        <v>260</v>
      </c>
      <c r="D78" s="6" t="s">
        <v>261</v>
      </c>
      <c r="E78" s="5"/>
    </row>
    <row r="79" spans="2:5" x14ac:dyDescent="0.2">
      <c r="B79" s="6" t="s">
        <v>61</v>
      </c>
      <c r="C79" s="6" t="s">
        <v>262</v>
      </c>
      <c r="D79" s="6" t="s">
        <v>263</v>
      </c>
      <c r="E79" s="5" t="str">
        <f>HYPERLINK("https://www.esco-net.com/wcs/escort/ec/detail?hHinCd=EA572MJ-22","EA572MJ-22")</f>
        <v>EA572MJ-22</v>
      </c>
    </row>
    <row r="80" spans="2:5" x14ac:dyDescent="0.2">
      <c r="B80" s="6" t="s">
        <v>61</v>
      </c>
      <c r="C80" s="6" t="s">
        <v>264</v>
      </c>
      <c r="D80" s="6" t="s">
        <v>265</v>
      </c>
      <c r="E80" s="5" t="str">
        <f>HYPERLINK("https://www.esco-net.com/wcs/escort/ec/detail?hHinCd=EA572MJ-20","EA572MJ-20")</f>
        <v>EA572MJ-20</v>
      </c>
    </row>
    <row r="81" spans="2:5" x14ac:dyDescent="0.2">
      <c r="B81" s="6" t="s">
        <v>22</v>
      </c>
      <c r="C81" s="6" t="s">
        <v>266</v>
      </c>
      <c r="D81" s="6" t="s">
        <v>267</v>
      </c>
      <c r="E81" s="5" t="str">
        <f>HYPERLINK("https://www.esco-net.com/wcs/escort/ec/detail?hHinCd=EA826NC","EA826NC")</f>
        <v>EA826NC</v>
      </c>
    </row>
    <row r="82" spans="2:5" x14ac:dyDescent="0.2">
      <c r="B82" s="6" t="s">
        <v>22</v>
      </c>
      <c r="C82" s="6" t="s">
        <v>268</v>
      </c>
      <c r="D82" s="6" t="s">
        <v>269</v>
      </c>
      <c r="E82" s="5"/>
    </row>
    <row r="83" spans="2:5" x14ac:dyDescent="0.2">
      <c r="B83" s="6" t="s">
        <v>38</v>
      </c>
      <c r="C83" s="6" t="s">
        <v>270</v>
      </c>
      <c r="D83" s="6" t="s">
        <v>57</v>
      </c>
      <c r="E83" s="5" t="str">
        <f>HYPERLINK("https://www.esco-net.com/wcs/escort/ec/detail?hHinCd=EA521TR-150AS","EA521TR-150AS")</f>
        <v>EA521TR-150AS</v>
      </c>
    </row>
    <row r="84" spans="2:5" x14ac:dyDescent="0.2">
      <c r="B84" s="6" t="s">
        <v>39</v>
      </c>
      <c r="C84" s="6" t="s">
        <v>271</v>
      </c>
      <c r="D84" s="6" t="s">
        <v>272</v>
      </c>
      <c r="E84" s="5" t="str">
        <f>HYPERLINK("https://www.esco-net.com/wcs/escort/ec/detail?hHinCd=EA508SC-159A","EA508SC-159A")</f>
        <v>EA508SC-159A</v>
      </c>
    </row>
    <row r="85" spans="2:5" x14ac:dyDescent="0.2">
      <c r="B85" s="6" t="s">
        <v>39</v>
      </c>
      <c r="C85" s="6" t="s">
        <v>273</v>
      </c>
      <c r="D85" s="6" t="s">
        <v>274</v>
      </c>
      <c r="E85" s="5" t="str">
        <f>HYPERLINK("https://www.esco-net.com/wcs/escort/ec/detail?hHinCd=EA508SC-160A","EA508SC-160A")</f>
        <v>EA508SC-160A</v>
      </c>
    </row>
    <row r="86" spans="2:5" x14ac:dyDescent="0.2">
      <c r="B86" s="6" t="s">
        <v>275</v>
      </c>
      <c r="C86" s="6" t="s">
        <v>276</v>
      </c>
      <c r="D86" s="6" t="s">
        <v>277</v>
      </c>
      <c r="E86" s="5" t="str">
        <f>HYPERLINK("https://www.esco-net.com/wcs/escort/ec/detail?hHinCd=EA929AE-51B","EA929AE-51B")</f>
        <v>EA929AE-51B</v>
      </c>
    </row>
    <row r="87" spans="2:5" x14ac:dyDescent="0.2">
      <c r="B87" s="6" t="s">
        <v>278</v>
      </c>
      <c r="C87" s="6" t="s">
        <v>279</v>
      </c>
      <c r="D87" s="6" t="s">
        <v>280</v>
      </c>
      <c r="E87" s="5"/>
    </row>
    <row r="88" spans="2:5" x14ac:dyDescent="0.2">
      <c r="B88" s="6" t="s">
        <v>62</v>
      </c>
      <c r="C88" s="6" t="s">
        <v>281</v>
      </c>
      <c r="D88" s="6" t="s">
        <v>282</v>
      </c>
      <c r="E88" s="5"/>
    </row>
    <row r="89" spans="2:5" x14ac:dyDescent="0.2">
      <c r="B89" s="6" t="s">
        <v>283</v>
      </c>
      <c r="C89" s="6" t="s">
        <v>284</v>
      </c>
      <c r="D89" s="6" t="s">
        <v>285</v>
      </c>
      <c r="E89" s="5" t="str">
        <f>HYPERLINK("https://www.esco-net.com/wcs/escort/ec/detail?hHinCd=EA589RK-3","EA589RK-3")</f>
        <v>EA589RK-3</v>
      </c>
    </row>
    <row r="90" spans="2:5" x14ac:dyDescent="0.2">
      <c r="B90" s="6" t="s">
        <v>9</v>
      </c>
      <c r="C90" s="6" t="s">
        <v>286</v>
      </c>
      <c r="D90" s="6" t="s">
        <v>287</v>
      </c>
      <c r="E90" s="5" t="str">
        <f>HYPERLINK("https://www.esco-net.com/wcs/escort/ec/detail?hHinCd=EA595HH-1A","EA595HH-1A")</f>
        <v>EA595HH-1A</v>
      </c>
    </row>
    <row r="91" spans="2:5" x14ac:dyDescent="0.2">
      <c r="B91" s="6" t="s">
        <v>63</v>
      </c>
      <c r="C91" s="6" t="s">
        <v>288</v>
      </c>
      <c r="D91" s="6" t="s">
        <v>289</v>
      </c>
      <c r="E91" s="5" t="str">
        <f>HYPERLINK("https://www.esco-net.com/wcs/escort/ec/detail?hHinCd=EA756DM-15","EA756DM-15")</f>
        <v>EA756DM-15</v>
      </c>
    </row>
    <row r="92" spans="2:5" x14ac:dyDescent="0.2">
      <c r="B92" s="6" t="s">
        <v>40</v>
      </c>
      <c r="C92" s="6" t="s">
        <v>290</v>
      </c>
      <c r="D92" s="6" t="s">
        <v>291</v>
      </c>
      <c r="E92" s="5"/>
    </row>
    <row r="93" spans="2:5" x14ac:dyDescent="0.2">
      <c r="B93" s="6" t="s">
        <v>40</v>
      </c>
      <c r="C93" s="6" t="s">
        <v>292</v>
      </c>
      <c r="D93" s="6" t="s">
        <v>293</v>
      </c>
      <c r="E93" s="5" t="str">
        <f>HYPERLINK("https://www.esco-net.com/wcs/escort/ec/detail?hHinCd=EA756FJ-2","EA756FJ-2")</f>
        <v>EA756FJ-2</v>
      </c>
    </row>
    <row r="94" spans="2:5" x14ac:dyDescent="0.2">
      <c r="B94" s="6" t="s">
        <v>294</v>
      </c>
      <c r="C94" s="6" t="s">
        <v>295</v>
      </c>
      <c r="D94" s="6" t="s">
        <v>296</v>
      </c>
      <c r="E94" s="5"/>
    </row>
    <row r="95" spans="2:5" x14ac:dyDescent="0.2">
      <c r="B95" s="6" t="s">
        <v>297</v>
      </c>
      <c r="C95" s="6" t="s">
        <v>298</v>
      </c>
      <c r="D95" s="6" t="s">
        <v>299</v>
      </c>
      <c r="E95" s="5" t="str">
        <f>HYPERLINK("https://www.esco-net.com/wcs/escort/ec/detail?hHinCd=EA323MA-1A","EA323MA-1A")</f>
        <v>EA323MA-1A</v>
      </c>
    </row>
    <row r="96" spans="2:5" x14ac:dyDescent="0.2">
      <c r="B96" s="6" t="s">
        <v>23</v>
      </c>
      <c r="C96" s="6" t="s">
        <v>300</v>
      </c>
      <c r="D96" s="6" t="s">
        <v>301</v>
      </c>
      <c r="E96" s="5"/>
    </row>
    <row r="97" spans="2:5" x14ac:dyDescent="0.2">
      <c r="B97" s="6" t="s">
        <v>302</v>
      </c>
      <c r="C97" s="6" t="s">
        <v>303</v>
      </c>
      <c r="D97" s="6" t="s">
        <v>304</v>
      </c>
      <c r="E97" s="5" t="str">
        <f>HYPERLINK("https://www.esco-net.com/wcs/escort/ec/detail?hHinCd=EA720JH-2","EA720JH-2")</f>
        <v>EA720JH-2</v>
      </c>
    </row>
    <row r="98" spans="2:5" x14ac:dyDescent="0.2">
      <c r="B98" s="6" t="s">
        <v>305</v>
      </c>
      <c r="C98" s="6" t="s">
        <v>306</v>
      </c>
      <c r="D98" s="6" t="s">
        <v>307</v>
      </c>
      <c r="E98" s="5" t="str">
        <f>HYPERLINK("https://www.esco-net.com/wcs/escort/ec/detail?hHinCd=EA735L","EA735L")</f>
        <v>EA735L</v>
      </c>
    </row>
    <row r="99" spans="2:5" x14ac:dyDescent="0.2">
      <c r="B99" s="6" t="s">
        <v>64</v>
      </c>
      <c r="C99" s="6" t="s">
        <v>308</v>
      </c>
      <c r="D99" s="6" t="s">
        <v>65</v>
      </c>
      <c r="E99" s="5" t="str">
        <f>HYPERLINK("https://www.esco-net.com/wcs/escort/ec/detail?hHinCd=EA725T-134","EA725T-134")</f>
        <v>EA725T-134</v>
      </c>
    </row>
    <row r="100" spans="2:5" x14ac:dyDescent="0.2">
      <c r="B100" s="6" t="s">
        <v>309</v>
      </c>
      <c r="C100" s="6" t="s">
        <v>310</v>
      </c>
      <c r="D100" s="6" t="s">
        <v>311</v>
      </c>
      <c r="E100" s="5" t="str">
        <f>HYPERLINK("https://www.esco-net.com/wcs/escort/ec/detail?hHinCd=EA725KN-5","EA725KN-5")</f>
        <v>EA725KN-5</v>
      </c>
    </row>
    <row r="101" spans="2:5" x14ac:dyDescent="0.2">
      <c r="B101" s="6" t="s">
        <v>312</v>
      </c>
      <c r="C101" s="6" t="s">
        <v>313</v>
      </c>
      <c r="D101" s="6" t="s">
        <v>314</v>
      </c>
      <c r="E101" s="5"/>
    </row>
    <row r="102" spans="2:5" x14ac:dyDescent="0.2">
      <c r="B102" s="6" t="s">
        <v>315</v>
      </c>
      <c r="C102" s="6" t="s">
        <v>316</v>
      </c>
      <c r="D102" s="6" t="s">
        <v>317</v>
      </c>
      <c r="E102" s="5"/>
    </row>
    <row r="103" spans="2:5" x14ac:dyDescent="0.2">
      <c r="B103" s="6" t="s">
        <v>41</v>
      </c>
      <c r="C103" s="6" t="s">
        <v>318</v>
      </c>
      <c r="D103" s="6" t="s">
        <v>319</v>
      </c>
      <c r="E103" s="5" t="str">
        <f>HYPERLINK("https://www.esco-net.com/wcs/escort/ec/detail?hHinCd=EA715SF-3","EA715SF-3")</f>
        <v>EA715SF-3</v>
      </c>
    </row>
    <row r="104" spans="2:5" x14ac:dyDescent="0.2">
      <c r="B104" s="6" t="s">
        <v>66</v>
      </c>
      <c r="C104" s="6" t="s">
        <v>320</v>
      </c>
      <c r="D104" s="6" t="s">
        <v>321</v>
      </c>
      <c r="E104" s="5"/>
    </row>
    <row r="105" spans="2:5" x14ac:dyDescent="0.2">
      <c r="B105" s="6" t="s">
        <v>322</v>
      </c>
      <c r="C105" s="6" t="s">
        <v>323</v>
      </c>
      <c r="D105" s="6" t="s">
        <v>324</v>
      </c>
      <c r="E105" s="5" t="str">
        <f>HYPERLINK("https://www.esco-net.com/wcs/escort/ec/detail?hHinCd=EA776BC-8A","EA776BC-8A")</f>
        <v>EA776BC-8A</v>
      </c>
    </row>
    <row r="106" spans="2:5" x14ac:dyDescent="0.2">
      <c r="B106" s="6" t="s">
        <v>325</v>
      </c>
      <c r="C106" s="6" t="s">
        <v>326</v>
      </c>
      <c r="D106" s="6" t="s">
        <v>327</v>
      </c>
      <c r="E106" s="5" t="str">
        <f>HYPERLINK("https://www.esco-net.com/wcs/escort/ec/detail?hHinCd=EA776C-81","EA776C-81")</f>
        <v>EA776C-81</v>
      </c>
    </row>
    <row r="107" spans="2:5" x14ac:dyDescent="0.2">
      <c r="B107" s="6" t="s">
        <v>328</v>
      </c>
      <c r="C107" s="6" t="s">
        <v>329</v>
      </c>
      <c r="D107" s="6" t="s">
        <v>330</v>
      </c>
      <c r="E107" s="5"/>
    </row>
    <row r="108" spans="2:5" x14ac:dyDescent="0.2">
      <c r="B108" s="6" t="s">
        <v>331</v>
      </c>
      <c r="C108" s="6" t="s">
        <v>332</v>
      </c>
      <c r="D108" s="6" t="s">
        <v>333</v>
      </c>
      <c r="E108" s="5" t="str">
        <f>HYPERLINK("https://www.esco-net.com/wcs/escort/ec/detail?hHinCd=EA728G-51","EA728G-51")</f>
        <v>EA728G-51</v>
      </c>
    </row>
    <row r="109" spans="2:5" x14ac:dyDescent="0.2">
      <c r="B109" s="6" t="s">
        <v>334</v>
      </c>
      <c r="C109" s="6" t="s">
        <v>335</v>
      </c>
      <c r="D109" s="6" t="s">
        <v>336</v>
      </c>
      <c r="E109" s="5"/>
    </row>
    <row r="110" spans="2:5" x14ac:dyDescent="0.2">
      <c r="B110" s="6" t="s">
        <v>337</v>
      </c>
      <c r="C110" s="6" t="s">
        <v>338</v>
      </c>
      <c r="D110" s="6" t="s">
        <v>339</v>
      </c>
      <c r="E110" s="5" t="str">
        <f>HYPERLINK("https://www.esco-net.com/wcs/escort/ec/detail?hHinCd=EA727AD-2","EA727AD-2")</f>
        <v>EA727AD-2</v>
      </c>
    </row>
    <row r="111" spans="2:5" x14ac:dyDescent="0.2">
      <c r="B111" s="6" t="s">
        <v>340</v>
      </c>
      <c r="C111" s="6" t="s">
        <v>341</v>
      </c>
      <c r="D111" s="6" t="s">
        <v>342</v>
      </c>
      <c r="E111" s="5" t="str">
        <f>HYPERLINK("https://www.esco-net.com/wcs/escort/ec/detail?hHinCd=EA896A-12","EA896A-12")</f>
        <v>EA896A-12</v>
      </c>
    </row>
    <row r="112" spans="2:5" x14ac:dyDescent="0.2">
      <c r="B112" s="6" t="s">
        <v>343</v>
      </c>
      <c r="C112" s="6" t="s">
        <v>344</v>
      </c>
      <c r="D112" s="6" t="s">
        <v>345</v>
      </c>
      <c r="E112" s="5" t="str">
        <f>HYPERLINK("https://www.esco-net.com/wcs/escort/ec/detail?hHinCd=EA815GM-63A","EA815GM-63A")</f>
        <v>EA815GM-63A</v>
      </c>
    </row>
    <row r="113" spans="2:5" x14ac:dyDescent="0.2">
      <c r="B113" s="6" t="s">
        <v>346</v>
      </c>
      <c r="C113" s="6" t="s">
        <v>347</v>
      </c>
      <c r="D113" s="6" t="s">
        <v>348</v>
      </c>
      <c r="E113" s="5" t="str">
        <f>HYPERLINK("https://www.esco-net.com/wcs/escort/ec/detail?hHinCd=EA815GM-221A","EA815GM-221A")</f>
        <v>EA815GM-221A</v>
      </c>
    </row>
    <row r="114" spans="2:5" x14ac:dyDescent="0.2">
      <c r="B114" s="6" t="s">
        <v>42</v>
      </c>
      <c r="C114" s="6" t="s">
        <v>349</v>
      </c>
      <c r="D114" s="6" t="s">
        <v>350</v>
      </c>
      <c r="E114" s="5"/>
    </row>
    <row r="115" spans="2:5" x14ac:dyDescent="0.2">
      <c r="B115" s="6" t="s">
        <v>351</v>
      </c>
      <c r="C115" s="6" t="s">
        <v>352</v>
      </c>
      <c r="D115" s="6" t="s">
        <v>353</v>
      </c>
      <c r="E115" s="5"/>
    </row>
    <row r="116" spans="2:5" x14ac:dyDescent="0.2">
      <c r="B116" s="6" t="s">
        <v>354</v>
      </c>
      <c r="C116" s="6" t="s">
        <v>355</v>
      </c>
      <c r="D116" s="6" t="s">
        <v>356</v>
      </c>
      <c r="E116" s="5" t="str">
        <f>HYPERLINK("https://www.esco-net.com/wcs/escort/ec/detail?hHinCd=EA829PE-5A","EA829PE-5A")</f>
        <v>EA829PE-5A</v>
      </c>
    </row>
    <row r="117" spans="2:5" x14ac:dyDescent="0.2">
      <c r="B117" s="6" t="s">
        <v>357</v>
      </c>
      <c r="C117" s="6" t="s">
        <v>358</v>
      </c>
      <c r="D117" s="6" t="s">
        <v>359</v>
      </c>
      <c r="E117" s="5"/>
    </row>
    <row r="118" spans="2:5" x14ac:dyDescent="0.2">
      <c r="B118" s="6" t="s">
        <v>360</v>
      </c>
      <c r="C118" s="6" t="s">
        <v>361</v>
      </c>
      <c r="D118" s="6" t="s">
        <v>362</v>
      </c>
      <c r="E118" s="5"/>
    </row>
    <row r="119" spans="2:5" x14ac:dyDescent="0.2">
      <c r="B119" s="6" t="s">
        <v>360</v>
      </c>
      <c r="C119" s="6" t="s">
        <v>363</v>
      </c>
      <c r="D119" s="6" t="s">
        <v>362</v>
      </c>
      <c r="E119" s="5"/>
    </row>
    <row r="120" spans="2:5" x14ac:dyDescent="0.2">
      <c r="B120" s="6" t="s">
        <v>67</v>
      </c>
      <c r="C120" s="6" t="s">
        <v>364</v>
      </c>
      <c r="D120" s="6" t="s">
        <v>365</v>
      </c>
      <c r="E120" s="5" t="str">
        <f>HYPERLINK("https://www.esco-net.com/wcs/escort/ec/detail?hHinCd=EA824DM-135","EA824DM-135")</f>
        <v>EA824DM-135</v>
      </c>
    </row>
    <row r="121" spans="2:5" x14ac:dyDescent="0.2">
      <c r="B121" s="6" t="s">
        <v>366</v>
      </c>
      <c r="C121" s="6" t="s">
        <v>367</v>
      </c>
      <c r="D121" s="6" t="s">
        <v>368</v>
      </c>
      <c r="E121" s="5"/>
    </row>
    <row r="122" spans="2:5" x14ac:dyDescent="0.2">
      <c r="B122" s="6" t="s">
        <v>369</v>
      </c>
      <c r="C122" s="6" t="s">
        <v>370</v>
      </c>
      <c r="D122" s="6" t="s">
        <v>371</v>
      </c>
      <c r="E122" s="5" t="str">
        <f>HYPERLINK("https://www.esco-net.com/wcs/escort/ec/detail?hHinCd=EA854LG-4","EA854LG-4")</f>
        <v>EA854LG-4</v>
      </c>
    </row>
    <row r="123" spans="2:5" x14ac:dyDescent="0.2">
      <c r="B123" s="6" t="s">
        <v>372</v>
      </c>
      <c r="C123" s="6" t="s">
        <v>373</v>
      </c>
      <c r="D123" s="6" t="s">
        <v>374</v>
      </c>
      <c r="E123" s="5" t="str">
        <f>HYPERLINK("https://www.esco-net.com/wcs/escort/ec/detail?hHinCd=EA857HW-6","EA857HW-6")</f>
        <v>EA857HW-6</v>
      </c>
    </row>
    <row r="124" spans="2:5" x14ac:dyDescent="0.2">
      <c r="B124" s="6" t="s">
        <v>375</v>
      </c>
      <c r="C124" s="6" t="s">
        <v>376</v>
      </c>
      <c r="D124" s="6" t="s">
        <v>377</v>
      </c>
      <c r="E124" s="5" t="str">
        <f>HYPERLINK("https://www.esco-net.com/wcs/escort/ec/detail?hHinCd=EA809XE-264","EA809XE-264")</f>
        <v>EA809XE-264</v>
      </c>
    </row>
    <row r="125" spans="2:5" x14ac:dyDescent="0.2">
      <c r="B125" s="6" t="s">
        <v>378</v>
      </c>
      <c r="C125" s="6" t="s">
        <v>379</v>
      </c>
      <c r="D125" s="6" t="s">
        <v>380</v>
      </c>
      <c r="E125" s="5"/>
    </row>
    <row r="126" spans="2:5" x14ac:dyDescent="0.2">
      <c r="B126" s="6" t="s">
        <v>14</v>
      </c>
      <c r="C126" s="6" t="s">
        <v>381</v>
      </c>
      <c r="D126" s="6" t="s">
        <v>382</v>
      </c>
      <c r="E126" s="5"/>
    </row>
    <row r="127" spans="2:5" x14ac:dyDescent="0.2">
      <c r="B127" s="6" t="s">
        <v>14</v>
      </c>
      <c r="C127" s="6" t="s">
        <v>383</v>
      </c>
      <c r="D127" s="6" t="s">
        <v>384</v>
      </c>
      <c r="E127" s="5"/>
    </row>
    <row r="128" spans="2:5" x14ac:dyDescent="0.2">
      <c r="B128" s="6" t="s">
        <v>14</v>
      </c>
      <c r="C128" s="6" t="s">
        <v>385</v>
      </c>
      <c r="D128" s="6" t="s">
        <v>386</v>
      </c>
      <c r="E128" s="5"/>
    </row>
    <row r="129" spans="2:5" x14ac:dyDescent="0.2">
      <c r="B129" s="6" t="s">
        <v>387</v>
      </c>
      <c r="C129" s="6" t="s">
        <v>388</v>
      </c>
      <c r="D129" s="6" t="s">
        <v>389</v>
      </c>
      <c r="E129" s="5" t="str">
        <f>HYPERLINK("https://www.esco-net.com/wcs/escort/ec/detail?hHinCd=EA987ZF-3","EA987ZF-3")</f>
        <v>EA987ZF-3</v>
      </c>
    </row>
    <row r="130" spans="2:5" x14ac:dyDescent="0.2">
      <c r="B130" s="6" t="s">
        <v>10</v>
      </c>
      <c r="C130" s="6" t="s">
        <v>390</v>
      </c>
      <c r="D130" s="6" t="s">
        <v>391</v>
      </c>
      <c r="E130" s="5"/>
    </row>
    <row r="131" spans="2:5" x14ac:dyDescent="0.2">
      <c r="B131" s="6" t="s">
        <v>43</v>
      </c>
      <c r="C131" s="6" t="s">
        <v>392</v>
      </c>
      <c r="D131" s="6" t="s">
        <v>393</v>
      </c>
      <c r="E131" s="5"/>
    </row>
    <row r="132" spans="2:5" x14ac:dyDescent="0.2">
      <c r="B132" s="6" t="s">
        <v>43</v>
      </c>
      <c r="C132" s="6" t="s">
        <v>394</v>
      </c>
      <c r="D132" s="6" t="s">
        <v>395</v>
      </c>
      <c r="E132" s="5"/>
    </row>
    <row r="133" spans="2:5" x14ac:dyDescent="0.2">
      <c r="B133" s="6" t="s">
        <v>24</v>
      </c>
      <c r="C133" s="6" t="s">
        <v>396</v>
      </c>
      <c r="D133" s="6" t="s">
        <v>397</v>
      </c>
      <c r="E133" s="5" t="str">
        <f>HYPERLINK("https://www.esco-net.com/wcs/escort/ec/detail?hHinCd=EA140DK-4","EA140DK-4")</f>
        <v>EA140DK-4</v>
      </c>
    </row>
    <row r="134" spans="2:5" x14ac:dyDescent="0.2">
      <c r="B134" s="6" t="s">
        <v>398</v>
      </c>
      <c r="C134" s="6" t="s">
        <v>399</v>
      </c>
      <c r="D134" s="6" t="s">
        <v>400</v>
      </c>
      <c r="E134" s="5"/>
    </row>
    <row r="135" spans="2:5" x14ac:dyDescent="0.2">
      <c r="B135" s="6" t="s">
        <v>401</v>
      </c>
      <c r="C135" s="6" t="s">
        <v>402</v>
      </c>
      <c r="D135" s="6" t="s">
        <v>403</v>
      </c>
      <c r="E135" s="5"/>
    </row>
    <row r="136" spans="2:5" x14ac:dyDescent="0.2">
      <c r="B136" s="6" t="s">
        <v>25</v>
      </c>
      <c r="C136" s="6" t="s">
        <v>404</v>
      </c>
      <c r="D136" s="6" t="s">
        <v>405</v>
      </c>
      <c r="E136" s="5" t="str">
        <f>HYPERLINK("https://www.esco-net.com/wcs/escort/ec/detail?hHinCd=EA468BE-12","EA468BE-12")</f>
        <v>EA468BE-12</v>
      </c>
    </row>
    <row r="137" spans="2:5" x14ac:dyDescent="0.2">
      <c r="B137" s="6" t="s">
        <v>406</v>
      </c>
      <c r="C137" s="6" t="s">
        <v>407</v>
      </c>
      <c r="D137" s="6" t="s">
        <v>408</v>
      </c>
      <c r="E137" s="5" t="str">
        <f>HYPERLINK("https://www.esco-net.com/wcs/escort/ec/detail?hHinCd=EA475-380","EA475-380")</f>
        <v>EA475-380</v>
      </c>
    </row>
    <row r="138" spans="2:5" x14ac:dyDescent="0.2">
      <c r="B138" s="6" t="s">
        <v>409</v>
      </c>
      <c r="C138" s="6" t="s">
        <v>410</v>
      </c>
      <c r="D138" s="6" t="s">
        <v>411</v>
      </c>
      <c r="E138" s="5" t="str">
        <f>HYPERLINK("https://www.esco-net.com/wcs/escort/ec/detail?hHinCd=EA475B-150","EA475B-150")</f>
        <v>EA475B-150</v>
      </c>
    </row>
    <row r="139" spans="2:5" x14ac:dyDescent="0.2">
      <c r="B139" s="6" t="s">
        <v>409</v>
      </c>
      <c r="C139" s="6" t="s">
        <v>412</v>
      </c>
      <c r="D139" s="6" t="s">
        <v>413</v>
      </c>
      <c r="E139" s="5" t="str">
        <f>HYPERLINK("https://www.esco-net.com/wcs/escort/ec/detail?hHinCd=EA475BA-300","EA475BA-300")</f>
        <v>EA475BA-300</v>
      </c>
    </row>
    <row r="140" spans="2:5" x14ac:dyDescent="0.2">
      <c r="B140" s="6" t="s">
        <v>409</v>
      </c>
      <c r="C140" s="6" t="s">
        <v>414</v>
      </c>
      <c r="D140" s="6" t="s">
        <v>415</v>
      </c>
      <c r="E140" s="5" t="str">
        <f>HYPERLINK("https://www.esco-net.com/wcs/escort/ec/detail?hHinCd=EA475FG-910","EA475FG-910")</f>
        <v>EA475FG-910</v>
      </c>
    </row>
    <row r="141" spans="2:5" x14ac:dyDescent="0.2">
      <c r="B141" s="6" t="s">
        <v>26</v>
      </c>
      <c r="C141" s="6" t="s">
        <v>416</v>
      </c>
      <c r="D141" s="6" t="s">
        <v>417</v>
      </c>
      <c r="E141" s="5" t="str">
        <f>HYPERLINK("https://www.esco-net.com/wcs/escort/ec/detail?hHinCd=EA475-450","EA475-450")</f>
        <v>EA475-450</v>
      </c>
    </row>
    <row r="142" spans="2:5" x14ac:dyDescent="0.2">
      <c r="B142" s="6" t="s">
        <v>26</v>
      </c>
      <c r="C142" s="6" t="s">
        <v>418</v>
      </c>
      <c r="D142" s="6" t="s">
        <v>419</v>
      </c>
      <c r="E142" s="5" t="str">
        <f>HYPERLINK("https://www.esco-net.com/wcs/escort/ec/detail?hHinCd=EA475AJ-38","EA475AJ-38")</f>
        <v>EA475AJ-38</v>
      </c>
    </row>
    <row r="143" spans="2:5" x14ac:dyDescent="0.2">
      <c r="B143" s="6" t="s">
        <v>420</v>
      </c>
      <c r="C143" s="6" t="s">
        <v>421</v>
      </c>
      <c r="D143" s="6" t="s">
        <v>422</v>
      </c>
      <c r="E143" s="5"/>
    </row>
    <row r="144" spans="2:5" x14ac:dyDescent="0.2">
      <c r="B144" s="6" t="s">
        <v>423</v>
      </c>
      <c r="C144" s="6" t="s">
        <v>424</v>
      </c>
      <c r="D144" s="6" t="s">
        <v>425</v>
      </c>
      <c r="E144" s="5" t="str">
        <f>HYPERLINK("https://www.esco-net.com/wcs/escort/ec/detail?hHinCd=EA944AC-113","EA944AC-113")</f>
        <v>EA944AC-113</v>
      </c>
    </row>
    <row r="145" spans="2:5" x14ac:dyDescent="0.2">
      <c r="B145" s="6" t="s">
        <v>44</v>
      </c>
      <c r="C145" s="6" t="s">
        <v>426</v>
      </c>
      <c r="D145" s="6" t="s">
        <v>427</v>
      </c>
      <c r="E145" s="5"/>
    </row>
    <row r="146" spans="2:5" x14ac:dyDescent="0.2">
      <c r="B146" s="6" t="s">
        <v>428</v>
      </c>
      <c r="C146" s="6" t="s">
        <v>429</v>
      </c>
      <c r="D146" s="6" t="s">
        <v>430</v>
      </c>
      <c r="E146" s="5"/>
    </row>
    <row r="147" spans="2:5" x14ac:dyDescent="0.2">
      <c r="B147" s="6" t="s">
        <v>11</v>
      </c>
      <c r="C147" s="6" t="s">
        <v>431</v>
      </c>
      <c r="D147" s="6" t="s">
        <v>432</v>
      </c>
      <c r="E147" s="5"/>
    </row>
    <row r="148" spans="2:5" x14ac:dyDescent="0.2">
      <c r="B148" s="6" t="s">
        <v>27</v>
      </c>
      <c r="C148" s="6" t="s">
        <v>433</v>
      </c>
      <c r="D148" s="6" t="s">
        <v>434</v>
      </c>
      <c r="E148" s="5"/>
    </row>
    <row r="149" spans="2:5" x14ac:dyDescent="0.2">
      <c r="B149" s="6" t="s">
        <v>435</v>
      </c>
      <c r="C149" s="6" t="s">
        <v>436</v>
      </c>
      <c r="D149" s="6" t="s">
        <v>437</v>
      </c>
      <c r="E149" s="5"/>
    </row>
    <row r="150" spans="2:5" x14ac:dyDescent="0.2">
      <c r="B150" s="6" t="s">
        <v>438</v>
      </c>
      <c r="C150" s="6" t="s">
        <v>439</v>
      </c>
      <c r="D150" s="6" t="s">
        <v>440</v>
      </c>
      <c r="E150" s="5" t="str">
        <f>HYPERLINK("https://www.esco-net.com/wcs/escort/ec/detail?hHinCd=EA966ED-906","EA966ED-906")</f>
        <v>EA966ED-906</v>
      </c>
    </row>
    <row r="151" spans="2:5" x14ac:dyDescent="0.2">
      <c r="B151" s="6" t="s">
        <v>441</v>
      </c>
      <c r="C151" s="6" t="s">
        <v>442</v>
      </c>
      <c r="D151" s="6" t="s">
        <v>443</v>
      </c>
      <c r="E151" s="5"/>
    </row>
    <row r="152" spans="2:5" x14ac:dyDescent="0.2">
      <c r="B152" s="6" t="s">
        <v>444</v>
      </c>
      <c r="C152" s="6" t="s">
        <v>445</v>
      </c>
      <c r="D152" s="6" t="s">
        <v>446</v>
      </c>
      <c r="E152" s="5" t="str">
        <f>HYPERLINK("https://www.esco-net.com/wcs/escort/ec/detail?hHinCd=EA949AE-154","EA949AE-154")</f>
        <v>EA949AE-154</v>
      </c>
    </row>
    <row r="153" spans="2:5" x14ac:dyDescent="0.2">
      <c r="B153" s="6" t="s">
        <v>68</v>
      </c>
      <c r="C153" s="6" t="s">
        <v>447</v>
      </c>
      <c r="D153" s="6" t="s">
        <v>448</v>
      </c>
      <c r="E153" s="5"/>
    </row>
    <row r="154" spans="2:5" x14ac:dyDescent="0.2">
      <c r="B154" s="6" t="s">
        <v>449</v>
      </c>
      <c r="C154" s="6" t="s">
        <v>450</v>
      </c>
      <c r="D154" s="6" t="s">
        <v>451</v>
      </c>
      <c r="E154" s="5" t="str">
        <f>HYPERLINK("https://www.esco-net.com/wcs/escort/ec/detail?hHinCd=EA440XG-33","EA440XG-33")</f>
        <v>EA440XG-33</v>
      </c>
    </row>
    <row r="155" spans="2:5" x14ac:dyDescent="0.2">
      <c r="B155" s="6" t="s">
        <v>452</v>
      </c>
      <c r="C155" s="6" t="s">
        <v>453</v>
      </c>
      <c r="D155" s="6" t="s">
        <v>454</v>
      </c>
      <c r="E155" s="5" t="str">
        <f>HYPERLINK("https://www.esco-net.com/wcs/escort/ec/detail?hHinCd=EA951BM-38","EA951BM-38")</f>
        <v>EA951BM-38</v>
      </c>
    </row>
    <row r="156" spans="2:5" x14ac:dyDescent="0.2">
      <c r="B156" s="6" t="s">
        <v>455</v>
      </c>
      <c r="C156" s="6" t="s">
        <v>456</v>
      </c>
      <c r="D156" s="6" t="s">
        <v>457</v>
      </c>
      <c r="E156" s="5" t="str">
        <f>HYPERLINK("https://www.esco-net.com/wcs/escort/ec/detail?hHinCd=EA951LG-58","EA951LG-58")</f>
        <v>EA951LG-58</v>
      </c>
    </row>
    <row r="157" spans="2:5" x14ac:dyDescent="0.2">
      <c r="B157" s="6" t="s">
        <v>455</v>
      </c>
      <c r="C157" s="6" t="s">
        <v>458</v>
      </c>
      <c r="D157" s="6" t="s">
        <v>459</v>
      </c>
      <c r="E157" s="5" t="str">
        <f>HYPERLINK("https://www.esco-net.com/wcs/escort/ec/detail?hHinCd=EA951LG-58","EA951LG-58")</f>
        <v>EA951LG-58</v>
      </c>
    </row>
    <row r="158" spans="2:5" x14ac:dyDescent="0.2">
      <c r="B158" s="6" t="s">
        <v>460</v>
      </c>
      <c r="C158" s="6" t="s">
        <v>461</v>
      </c>
      <c r="D158" s="6" t="s">
        <v>462</v>
      </c>
      <c r="E158" s="5"/>
    </row>
    <row r="159" spans="2:5" x14ac:dyDescent="0.2">
      <c r="B159" s="6" t="s">
        <v>45</v>
      </c>
      <c r="C159" s="6" t="s">
        <v>463</v>
      </c>
      <c r="D159" s="6" t="s">
        <v>464</v>
      </c>
      <c r="E159" s="5" t="str">
        <f>HYPERLINK("https://www.esco-net.com/wcs/escort/ec/detail?hHinCd=EA951ER-30","EA951ER-30")</f>
        <v>EA951ER-30</v>
      </c>
    </row>
    <row r="160" spans="2:5" x14ac:dyDescent="0.2">
      <c r="B160" s="6" t="s">
        <v>45</v>
      </c>
      <c r="C160" s="6" t="s">
        <v>465</v>
      </c>
      <c r="D160" s="6" t="s">
        <v>466</v>
      </c>
      <c r="E160" s="5" t="str">
        <f>HYPERLINK("https://www.esco-net.com/wcs/escort/ec/detail?hHinCd=EA951EF-645","EA951EF-645")</f>
        <v>EA951EF-645</v>
      </c>
    </row>
    <row r="161" spans="2:5" x14ac:dyDescent="0.2">
      <c r="B161" s="6" t="s">
        <v>69</v>
      </c>
      <c r="C161" s="6" t="s">
        <v>467</v>
      </c>
      <c r="D161" s="6" t="s">
        <v>468</v>
      </c>
      <c r="E161" s="5"/>
    </row>
    <row r="162" spans="2:5" x14ac:dyDescent="0.2">
      <c r="B162" s="6" t="s">
        <v>469</v>
      </c>
      <c r="C162" s="6" t="s">
        <v>470</v>
      </c>
      <c r="D162" s="6" t="s">
        <v>471</v>
      </c>
      <c r="E162" s="5" t="str">
        <f>HYPERLINK("https://www.esco-net.com/wcs/escort/ec/detail?hHinCd=EA951HC-2","EA951HC-2")</f>
        <v>EA951HC-2</v>
      </c>
    </row>
    <row r="163" spans="2:5" x14ac:dyDescent="0.2">
      <c r="B163" s="6" t="s">
        <v>472</v>
      </c>
      <c r="C163" s="6" t="s">
        <v>473</v>
      </c>
      <c r="D163" s="6" t="s">
        <v>474</v>
      </c>
      <c r="E163" s="5" t="str">
        <f>HYPERLINK("https://www.esco-net.com/wcs/escort/ec/detail?hHinCd=EA951HD-36","EA951HD-36")</f>
        <v>EA951HD-36</v>
      </c>
    </row>
    <row r="164" spans="2:5" x14ac:dyDescent="0.2">
      <c r="B164" s="6" t="s">
        <v>475</v>
      </c>
      <c r="C164" s="6" t="s">
        <v>476</v>
      </c>
      <c r="D164" s="6" t="s">
        <v>477</v>
      </c>
      <c r="E164" s="5"/>
    </row>
    <row r="165" spans="2:5" x14ac:dyDescent="0.2">
      <c r="B165" s="6" t="s">
        <v>70</v>
      </c>
      <c r="C165" s="6" t="s">
        <v>478</v>
      </c>
      <c r="D165" s="6" t="s">
        <v>479</v>
      </c>
      <c r="E165" s="5"/>
    </row>
    <row r="166" spans="2:5" x14ac:dyDescent="0.2">
      <c r="B166" s="6" t="s">
        <v>71</v>
      </c>
      <c r="C166" s="6" t="s">
        <v>480</v>
      </c>
      <c r="D166" s="6" t="s">
        <v>481</v>
      </c>
      <c r="E166" s="5" t="str">
        <f>HYPERLINK("https://www.esco-net.com/wcs/escort/ec/detail?hHinCd=EA638KE-2","EA638KE-2")</f>
        <v>EA638KE-2</v>
      </c>
    </row>
    <row r="167" spans="2:5" x14ac:dyDescent="0.2">
      <c r="B167" s="6" t="s">
        <v>482</v>
      </c>
      <c r="C167" s="6" t="s">
        <v>483</v>
      </c>
      <c r="D167" s="6" t="s">
        <v>484</v>
      </c>
      <c r="E167" s="5" t="str">
        <f>HYPERLINK("https://www.esco-net.com/wcs/escort/ec/detail?hHinCd=EA628HC-10","EA628HC-10")</f>
        <v>EA628HC-10</v>
      </c>
    </row>
    <row r="168" spans="2:5" x14ac:dyDescent="0.2">
      <c r="B168" s="6" t="s">
        <v>485</v>
      </c>
      <c r="C168" s="6" t="s">
        <v>486</v>
      </c>
      <c r="D168" s="6" t="s">
        <v>487</v>
      </c>
      <c r="E168" s="5"/>
    </row>
    <row r="169" spans="2:5" x14ac:dyDescent="0.2">
      <c r="B169" s="6" t="s">
        <v>485</v>
      </c>
      <c r="C169" s="6" t="s">
        <v>488</v>
      </c>
      <c r="D169" s="6" t="s">
        <v>489</v>
      </c>
      <c r="E169" s="5"/>
    </row>
    <row r="170" spans="2:5" x14ac:dyDescent="0.2">
      <c r="B170" s="6" t="s">
        <v>490</v>
      </c>
      <c r="C170" s="6" t="s">
        <v>491</v>
      </c>
      <c r="D170" s="6" t="s">
        <v>492</v>
      </c>
      <c r="E170" s="5"/>
    </row>
    <row r="171" spans="2:5" x14ac:dyDescent="0.2">
      <c r="B171" s="6" t="s">
        <v>46</v>
      </c>
      <c r="C171" s="6" t="s">
        <v>493</v>
      </c>
      <c r="D171" s="6" t="s">
        <v>494</v>
      </c>
      <c r="E171" s="5"/>
    </row>
    <row r="172" spans="2:5" x14ac:dyDescent="0.2">
      <c r="B172" s="6" t="s">
        <v>46</v>
      </c>
      <c r="C172" s="6" t="s">
        <v>495</v>
      </c>
      <c r="D172" s="6" t="s">
        <v>496</v>
      </c>
      <c r="E172" s="5"/>
    </row>
    <row r="173" spans="2:5" x14ac:dyDescent="0.2">
      <c r="B173" s="6" t="s">
        <v>497</v>
      </c>
      <c r="C173" s="6" t="s">
        <v>498</v>
      </c>
      <c r="D173" s="6" t="s">
        <v>499</v>
      </c>
      <c r="E173" s="5" t="str">
        <f>HYPERLINK("https://www.esco-net.com/wcs/escort/ec/detail?hHinCd=EA441NA-50","EA441NA-50")</f>
        <v>EA441NA-50</v>
      </c>
    </row>
    <row r="174" spans="2:5" x14ac:dyDescent="0.2">
      <c r="B174" s="6" t="s">
        <v>47</v>
      </c>
      <c r="C174" s="6" t="s">
        <v>500</v>
      </c>
      <c r="D174" s="6" t="s">
        <v>501</v>
      </c>
      <c r="E174" s="5"/>
    </row>
    <row r="175" spans="2:5" x14ac:dyDescent="0.2">
      <c r="B175" s="6" t="s">
        <v>502</v>
      </c>
      <c r="C175" s="6" t="s">
        <v>503</v>
      </c>
      <c r="D175" s="6" t="s">
        <v>504</v>
      </c>
      <c r="E175" s="5" t="str">
        <f>HYPERLINK("https://www.esco-net.com/wcs/escort/ec/detail?hHinCd=EA440DY-202","EA440DY-202")</f>
        <v>EA440DY-202</v>
      </c>
    </row>
    <row r="176" spans="2:5" x14ac:dyDescent="0.2">
      <c r="B176" s="6" t="s">
        <v>505</v>
      </c>
      <c r="C176" s="6" t="s">
        <v>506</v>
      </c>
      <c r="D176" s="6" t="s">
        <v>507</v>
      </c>
      <c r="E176" s="5" t="str">
        <f>HYPERLINK("https://www.esco-net.com/wcs/escort/ec/detail?hHinCd=EA944MR-76","EA944MR-76")</f>
        <v>EA944MR-76</v>
      </c>
    </row>
    <row r="177" spans="2:5" x14ac:dyDescent="0.2">
      <c r="B177" s="6" t="s">
        <v>28</v>
      </c>
      <c r="C177" s="6" t="s">
        <v>508</v>
      </c>
      <c r="D177" s="6" t="s">
        <v>509</v>
      </c>
      <c r="E177" s="5" t="str">
        <f>HYPERLINK("https://www.esco-net.com/wcs/escort/ec/detail?hHinCd=EA952CA-171","EA952CA-171")</f>
        <v>EA952CA-171</v>
      </c>
    </row>
    <row r="178" spans="2:5" x14ac:dyDescent="0.2">
      <c r="B178" s="6" t="s">
        <v>510</v>
      </c>
      <c r="C178" s="6" t="s">
        <v>511</v>
      </c>
      <c r="D178" s="6" t="s">
        <v>512</v>
      </c>
      <c r="E178" s="5" t="str">
        <f>HYPERLINK("https://www.esco-net.com/wcs/escort/ec/detail?hHinCd=EA952AD-209","EA952AD-209")</f>
        <v>EA952AD-209</v>
      </c>
    </row>
    <row r="179" spans="2:5" x14ac:dyDescent="0.2">
      <c r="B179" s="6" t="s">
        <v>72</v>
      </c>
      <c r="C179" s="6" t="s">
        <v>513</v>
      </c>
      <c r="D179" s="6" t="s">
        <v>514</v>
      </c>
      <c r="E179" s="5" t="str">
        <f>HYPERLINK("https://www.esco-net.com/wcs/escort/ec/detail?hHinCd=EA944NH-38","EA944NH-38")</f>
        <v>EA944NH-38</v>
      </c>
    </row>
    <row r="180" spans="2:5" x14ac:dyDescent="0.2">
      <c r="B180" s="6" t="s">
        <v>73</v>
      </c>
      <c r="C180" s="6" t="s">
        <v>515</v>
      </c>
      <c r="D180" s="6" t="s">
        <v>516</v>
      </c>
      <c r="E180" s="5" t="str">
        <f>HYPERLINK("https://www.esco-net.com/wcs/escort/ec/detail?hHinCd=EA944NP-134","EA944NP-134")</f>
        <v>EA944NP-134</v>
      </c>
    </row>
    <row r="181" spans="2:5" x14ac:dyDescent="0.2">
      <c r="B181" s="6" t="s">
        <v>73</v>
      </c>
      <c r="C181" s="6" t="s">
        <v>517</v>
      </c>
      <c r="D181" s="6" t="s">
        <v>518</v>
      </c>
      <c r="E181" s="5" t="str">
        <f>HYPERLINK("https://www.esco-net.com/wcs/escort/ec/detail?hHinCd=EA944NP-139","EA944NP-139")</f>
        <v>EA944NP-139</v>
      </c>
    </row>
    <row r="182" spans="2:5" x14ac:dyDescent="0.2">
      <c r="B182" s="6" t="s">
        <v>519</v>
      </c>
      <c r="C182" s="6" t="s">
        <v>520</v>
      </c>
      <c r="D182" s="6" t="s">
        <v>521</v>
      </c>
      <c r="E182" s="5"/>
    </row>
    <row r="183" spans="2:5" x14ac:dyDescent="0.2">
      <c r="B183" s="6" t="s">
        <v>522</v>
      </c>
      <c r="C183" s="6" t="s">
        <v>523</v>
      </c>
      <c r="D183" s="6" t="s">
        <v>524</v>
      </c>
      <c r="E183" s="5" t="str">
        <f>HYPERLINK("https://www.esco-net.com/wcs/escort/ec/detail?hHinCd=EA930AE-13","EA930AE-13")</f>
        <v>EA930AE-13</v>
      </c>
    </row>
    <row r="184" spans="2:5" x14ac:dyDescent="0.2">
      <c r="B184" s="6" t="s">
        <v>525</v>
      </c>
      <c r="C184" s="6" t="s">
        <v>526</v>
      </c>
      <c r="D184" s="6" t="s">
        <v>527</v>
      </c>
      <c r="E184" s="5" t="str">
        <f>HYPERLINK("https://www.esco-net.com/wcs/escort/ec/detail?hHinCd=EA351DK-40","EA351DK-40")</f>
        <v>EA351DK-40</v>
      </c>
    </row>
    <row r="185" spans="2:5" x14ac:dyDescent="0.2">
      <c r="B185" s="6" t="s">
        <v>29</v>
      </c>
      <c r="C185" s="6" t="s">
        <v>528</v>
      </c>
      <c r="D185" s="6" t="s">
        <v>529</v>
      </c>
      <c r="E185" s="5" t="str">
        <f>HYPERLINK("https://www.esco-net.com/wcs/escort/ec/detail?hHinCd=EA351FP-150","EA351FP-150")</f>
        <v>EA351FP-150</v>
      </c>
    </row>
    <row r="186" spans="2:5" x14ac:dyDescent="0.2">
      <c r="B186" s="6" t="s">
        <v>15</v>
      </c>
      <c r="C186" s="6" t="s">
        <v>530</v>
      </c>
      <c r="D186" s="6" t="s">
        <v>531</v>
      </c>
      <c r="E186" s="5" t="str">
        <f>HYPERLINK("https://www.esco-net.com/wcs/escort/ec/detail?hHinCd=EA351CP-25","EA351CP-25")</f>
        <v>EA351CP-25</v>
      </c>
    </row>
    <row r="187" spans="2:5" x14ac:dyDescent="0.2">
      <c r="B187" s="6" t="s">
        <v>15</v>
      </c>
      <c r="C187" s="6" t="s">
        <v>532</v>
      </c>
      <c r="D187" s="6" t="s">
        <v>533</v>
      </c>
      <c r="E187" s="5" t="str">
        <f>HYPERLINK("https://www.esco-net.com/wcs/escort/ec/detail?hHinCd=EA351CP-40","EA351CP-40")</f>
        <v>EA351CP-40</v>
      </c>
    </row>
    <row r="188" spans="2:5" x14ac:dyDescent="0.2">
      <c r="B188" s="6" t="s">
        <v>534</v>
      </c>
      <c r="C188" s="6" t="s">
        <v>535</v>
      </c>
      <c r="D188" s="6" t="s">
        <v>536</v>
      </c>
      <c r="E188" s="5"/>
    </row>
    <row r="189" spans="2:5" x14ac:dyDescent="0.2">
      <c r="B189" s="6" t="s">
        <v>534</v>
      </c>
      <c r="C189" s="6" t="s">
        <v>537</v>
      </c>
      <c r="D189" s="6" t="s">
        <v>538</v>
      </c>
      <c r="E189" s="5"/>
    </row>
    <row r="190" spans="2:5" x14ac:dyDescent="0.2">
      <c r="B190" s="6" t="s">
        <v>534</v>
      </c>
      <c r="C190" s="6" t="s">
        <v>539</v>
      </c>
      <c r="D190" s="6" t="s">
        <v>540</v>
      </c>
      <c r="E190" s="5"/>
    </row>
    <row r="191" spans="2:5" x14ac:dyDescent="0.2">
      <c r="B191" s="6" t="s">
        <v>534</v>
      </c>
      <c r="C191" s="6" t="s">
        <v>541</v>
      </c>
      <c r="D191" s="6" t="s">
        <v>542</v>
      </c>
      <c r="E191" s="5"/>
    </row>
    <row r="192" spans="2:5" x14ac:dyDescent="0.2">
      <c r="B192" s="6" t="s">
        <v>543</v>
      </c>
      <c r="C192" s="6" t="s">
        <v>544</v>
      </c>
      <c r="D192" s="6" t="s">
        <v>545</v>
      </c>
      <c r="E192" s="5" t="str">
        <f>HYPERLINK("https://www.esco-net.com/wcs/escort/ec/detail?hHinCd=EA934KC-6C","EA934KC-6C")</f>
        <v>EA934KC-6C</v>
      </c>
    </row>
    <row r="193" spans="2:5" x14ac:dyDescent="0.2">
      <c r="B193" s="6" t="s">
        <v>546</v>
      </c>
      <c r="C193" s="6" t="s">
        <v>547</v>
      </c>
      <c r="D193" s="6" t="s">
        <v>548</v>
      </c>
      <c r="E193" s="5" t="str">
        <f>HYPERLINK("https://www.esco-net.com/wcs/escort/ec/detail?hHinCd=EA765MD-32","EA765MD-32")</f>
        <v>EA765MD-32</v>
      </c>
    </row>
    <row r="194" spans="2:5" x14ac:dyDescent="0.2">
      <c r="B194" s="6" t="s">
        <v>546</v>
      </c>
      <c r="C194" s="6" t="s">
        <v>549</v>
      </c>
      <c r="D194" s="6" t="s">
        <v>550</v>
      </c>
      <c r="E194" s="5" t="str">
        <f>HYPERLINK("https://www.esco-net.com/wcs/escort/ec/detail?hHinCd=EA765MD-28","EA765MD-28")</f>
        <v>EA765MD-28</v>
      </c>
    </row>
    <row r="195" spans="2:5" x14ac:dyDescent="0.2">
      <c r="B195" s="6" t="s">
        <v>551</v>
      </c>
      <c r="C195" s="6" t="s">
        <v>552</v>
      </c>
      <c r="D195" s="6" t="s">
        <v>553</v>
      </c>
      <c r="E195" s="5" t="str">
        <f>HYPERLINK("https://www.esco-net.com/wcs/escort/ec/detail?hHinCd=EA925CA-18","EA925CA-18")</f>
        <v>EA925CA-18</v>
      </c>
    </row>
    <row r="196" spans="2:5" x14ac:dyDescent="0.2">
      <c r="B196" s="6" t="s">
        <v>554</v>
      </c>
      <c r="C196" s="6" t="s">
        <v>555</v>
      </c>
      <c r="D196" s="6" t="s">
        <v>556</v>
      </c>
      <c r="E196" s="5" t="str">
        <f>HYPERLINK("https://www.esco-net.com/wcs/escort/ec/detail?hHinCd=EA925MJ-3B","EA925MJ-3B")</f>
        <v>EA925MJ-3B</v>
      </c>
    </row>
    <row r="197" spans="2:5" x14ac:dyDescent="0.2">
      <c r="B197" s="6" t="s">
        <v>74</v>
      </c>
      <c r="C197" s="6" t="s">
        <v>557</v>
      </c>
      <c r="D197" s="6" t="s">
        <v>558</v>
      </c>
      <c r="E197" s="5" t="str">
        <f>HYPERLINK("https://www.esco-net.com/wcs/escort/ec/detail?hHinCd=EA925CF-13","EA925CF-13")</f>
        <v>EA925CF-13</v>
      </c>
    </row>
    <row r="198" spans="2:5" x14ac:dyDescent="0.2">
      <c r="B198" s="6" t="s">
        <v>559</v>
      </c>
      <c r="C198" s="6" t="s">
        <v>560</v>
      </c>
      <c r="D198" s="6" t="s">
        <v>561</v>
      </c>
      <c r="E198" s="5"/>
    </row>
    <row r="199" spans="2:5" x14ac:dyDescent="0.2">
      <c r="B199" s="6" t="s">
        <v>562</v>
      </c>
      <c r="C199" s="6" t="s">
        <v>563</v>
      </c>
      <c r="D199" s="6" t="s">
        <v>564</v>
      </c>
      <c r="E199" s="5" t="str">
        <f>HYPERLINK("https://www.esco-net.com/wcs/escort/ec/detail?hHinCd=EA944CH-200","EA944CH-200")</f>
        <v>EA944CH-200</v>
      </c>
    </row>
    <row r="200" spans="2:5" x14ac:dyDescent="0.2">
      <c r="B200" s="6" t="s">
        <v>565</v>
      </c>
      <c r="C200" s="6" t="s">
        <v>566</v>
      </c>
      <c r="D200" s="6" t="s">
        <v>567</v>
      </c>
      <c r="E200" s="5"/>
    </row>
    <row r="201" spans="2:5" x14ac:dyDescent="0.2">
      <c r="B201" s="6" t="s">
        <v>568</v>
      </c>
      <c r="C201" s="6" t="s">
        <v>569</v>
      </c>
      <c r="D201" s="6" t="s">
        <v>570</v>
      </c>
      <c r="E201" s="5" t="str">
        <f>HYPERLINK("https://www.esco-net.com/wcs/escort/ec/detail?hHinCd=EA504AB-52A","EA504AB-52A")</f>
        <v>EA504AB-52A</v>
      </c>
    </row>
    <row r="202" spans="2:5" x14ac:dyDescent="0.2">
      <c r="B202" s="6" t="s">
        <v>571</v>
      </c>
      <c r="C202" s="6" t="s">
        <v>572</v>
      </c>
      <c r="D202" s="6" t="s">
        <v>573</v>
      </c>
      <c r="E202" s="5" t="str">
        <f>HYPERLINK("https://www.esco-net.com/wcs/escort/ec/detail?hHinCd=EA506MA-7A","EA506MA-7A")</f>
        <v>EA506MA-7A</v>
      </c>
    </row>
    <row r="203" spans="2:5" x14ac:dyDescent="0.2">
      <c r="B203" s="6" t="s">
        <v>574</v>
      </c>
      <c r="C203" s="6" t="s">
        <v>575</v>
      </c>
      <c r="D203" s="6" t="s">
        <v>576</v>
      </c>
      <c r="E203" s="5"/>
    </row>
    <row r="204" spans="2:5" x14ac:dyDescent="0.2">
      <c r="B204" s="6" t="s">
        <v>577</v>
      </c>
      <c r="C204" s="6" t="s">
        <v>578</v>
      </c>
      <c r="D204" s="6" t="s">
        <v>579</v>
      </c>
      <c r="E204" s="5" t="str">
        <f>HYPERLINK("https://www.esco-net.com/wcs/escort/ec/detail?hHinCd=EA956A-91","EA956A-91")</f>
        <v>EA956A-91</v>
      </c>
    </row>
    <row r="205" spans="2:5" x14ac:dyDescent="0.2">
      <c r="B205" s="6" t="s">
        <v>580</v>
      </c>
      <c r="C205" s="6" t="s">
        <v>581</v>
      </c>
      <c r="D205" s="6" t="s">
        <v>582</v>
      </c>
      <c r="E205" s="5" t="str">
        <f>HYPERLINK("https://www.esco-net.com/wcs/escort/ec/detail?hHinCd=EA955AD-7A","EA955AD-7A")</f>
        <v>EA955AD-7A</v>
      </c>
    </row>
    <row r="206" spans="2:5" x14ac:dyDescent="0.2">
      <c r="B206" s="6" t="s">
        <v>48</v>
      </c>
      <c r="C206" s="6" t="s">
        <v>583</v>
      </c>
      <c r="D206" s="6" t="s">
        <v>584</v>
      </c>
      <c r="E206" s="5" t="str">
        <f>HYPERLINK("https://www.esco-net.com/wcs/escort/ec/detail?hHinCd=EA589CW-2","EA589CW-2")</f>
        <v>EA589CW-2</v>
      </c>
    </row>
    <row r="207" spans="2:5" x14ac:dyDescent="0.2">
      <c r="B207" s="6" t="s">
        <v>585</v>
      </c>
      <c r="C207" s="6" t="s">
        <v>586</v>
      </c>
      <c r="D207" s="6" t="s">
        <v>587</v>
      </c>
      <c r="E207" s="5" t="str">
        <f>HYPERLINK("https://www.esco-net.com/wcs/escort/ec/detail?hHinCd=EA997RE-81A","EA997RE-81A")</f>
        <v>EA997RE-81A</v>
      </c>
    </row>
    <row r="208" spans="2:5" x14ac:dyDescent="0.2">
      <c r="B208" s="6" t="s">
        <v>588</v>
      </c>
      <c r="C208" s="6" t="s">
        <v>589</v>
      </c>
      <c r="D208" s="6" t="s">
        <v>590</v>
      </c>
      <c r="E208" s="5"/>
    </row>
    <row r="209" spans="2:5" x14ac:dyDescent="0.2">
      <c r="B209" s="6" t="s">
        <v>591</v>
      </c>
      <c r="C209" s="6" t="s">
        <v>592</v>
      </c>
      <c r="D209" s="6" t="s">
        <v>593</v>
      </c>
      <c r="E209" s="5" t="str">
        <f>HYPERLINK("https://www.esco-net.com/wcs/escort/ec/detail?hHinCd=EA986S-104A","EA986S-104A")</f>
        <v>EA986S-104A</v>
      </c>
    </row>
    <row r="210" spans="2:5" x14ac:dyDescent="0.2">
      <c r="B210" s="6" t="s">
        <v>16</v>
      </c>
      <c r="C210" s="6" t="s">
        <v>594</v>
      </c>
      <c r="D210" s="6" t="s">
        <v>76</v>
      </c>
      <c r="E210" s="5"/>
    </row>
    <row r="211" spans="2:5" x14ac:dyDescent="0.2">
      <c r="B211" s="6" t="s">
        <v>75</v>
      </c>
      <c r="C211" s="6" t="s">
        <v>595</v>
      </c>
      <c r="D211" s="6" t="s">
        <v>596</v>
      </c>
      <c r="E211" s="5"/>
    </row>
    <row r="212" spans="2:5" x14ac:dyDescent="0.2">
      <c r="B212" s="6" t="s">
        <v>77</v>
      </c>
      <c r="C212" s="6" t="s">
        <v>597</v>
      </c>
      <c r="D212" s="6" t="s">
        <v>598</v>
      </c>
      <c r="E212" s="5"/>
    </row>
    <row r="213" spans="2:5" x14ac:dyDescent="0.2">
      <c r="B213" s="6" t="s">
        <v>599</v>
      </c>
      <c r="C213" s="6" t="s">
        <v>600</v>
      </c>
      <c r="D213" s="6" t="s">
        <v>601</v>
      </c>
      <c r="E213" s="5"/>
    </row>
    <row r="214" spans="2:5" x14ac:dyDescent="0.2">
      <c r="B214" s="6" t="s">
        <v>602</v>
      </c>
      <c r="C214" s="6" t="s">
        <v>603</v>
      </c>
      <c r="D214" s="6" t="s">
        <v>604</v>
      </c>
      <c r="E214" s="5"/>
    </row>
    <row r="215" spans="2:5" x14ac:dyDescent="0.2">
      <c r="B215" s="6" t="s">
        <v>17</v>
      </c>
      <c r="C215" s="6" t="s">
        <v>605</v>
      </c>
      <c r="D215" s="6" t="s">
        <v>606</v>
      </c>
      <c r="E215" s="5"/>
    </row>
    <row r="216" spans="2:5" x14ac:dyDescent="0.2">
      <c r="B216" s="6" t="s">
        <v>607</v>
      </c>
      <c r="C216" s="6" t="s">
        <v>608</v>
      </c>
      <c r="D216" s="6" t="s">
        <v>609</v>
      </c>
      <c r="E216" s="5" t="str">
        <f>HYPERLINK("https://www.esco-net.com/wcs/escort/ec/detail?hHinCd=EA988AB-5","EA988AB-5")</f>
        <v>EA988AB-5</v>
      </c>
    </row>
    <row r="217" spans="2:5" x14ac:dyDescent="0.2">
      <c r="B217" s="6" t="s">
        <v>49</v>
      </c>
      <c r="C217" s="6" t="s">
        <v>610</v>
      </c>
      <c r="D217" s="6" t="s">
        <v>611</v>
      </c>
      <c r="E217" s="5" t="str">
        <f>HYPERLINK("https://www.esco-net.com/wcs/escort/ec/detail?hHinCd=EA628RT-653A","EA628RT-653A")</f>
        <v>EA628RT-653A</v>
      </c>
    </row>
    <row r="218" spans="2:5" x14ac:dyDescent="0.2">
      <c r="B218" s="6" t="s">
        <v>612</v>
      </c>
      <c r="C218" s="6" t="s">
        <v>613</v>
      </c>
      <c r="D218" s="6" t="s">
        <v>614</v>
      </c>
      <c r="E218" s="5" t="str">
        <f>HYPERLINK("https://www.esco-net.com/wcs/escort/ec/detail?hHinCd=EA628MH-3","EA628MH-3")</f>
        <v>EA628MH-3</v>
      </c>
    </row>
    <row r="219" spans="2:5" x14ac:dyDescent="0.2">
      <c r="B219" s="6" t="s">
        <v>615</v>
      </c>
      <c r="C219" s="6" t="s">
        <v>616</v>
      </c>
      <c r="D219" s="6" t="s">
        <v>617</v>
      </c>
      <c r="E219" s="5" t="str">
        <f>HYPERLINK("https://www.esco-net.com/wcs/escort/ec/detail?hHinCd=EA628MH-3","EA628MH-3")</f>
        <v>EA628MH-3</v>
      </c>
    </row>
    <row r="220" spans="2:5" x14ac:dyDescent="0.2">
      <c r="B220" s="6" t="s">
        <v>618</v>
      </c>
      <c r="C220" s="6" t="s">
        <v>619</v>
      </c>
      <c r="D220" s="6" t="s">
        <v>620</v>
      </c>
      <c r="E220" s="5" t="str">
        <f>HYPERLINK("https://www.esco-net.com/wcs/escort/ec/detail?hHinCd=EA981FH-2.5A","EA981FH-2.5A")</f>
        <v>EA981FH-2.5A</v>
      </c>
    </row>
    <row r="221" spans="2:5" x14ac:dyDescent="0.2">
      <c r="B221" s="6" t="s">
        <v>621</v>
      </c>
      <c r="C221" s="6" t="s">
        <v>622</v>
      </c>
      <c r="D221" s="6" t="s">
        <v>623</v>
      </c>
      <c r="E221" s="5" t="str">
        <f>HYPERLINK("https://www.esco-net.com/wcs/escort/ec/detail?hHinCd=EA981VE-12A","EA981VE-12A")</f>
        <v>EA981VE-12A</v>
      </c>
    </row>
    <row r="222" spans="2:5" x14ac:dyDescent="0.2">
      <c r="B222" s="6" t="s">
        <v>624</v>
      </c>
      <c r="C222" s="6" t="s">
        <v>625</v>
      </c>
      <c r="D222" s="6" t="s">
        <v>626</v>
      </c>
      <c r="E222" s="5"/>
    </row>
    <row r="223" spans="2:5" x14ac:dyDescent="0.2">
      <c r="B223" s="6" t="s">
        <v>627</v>
      </c>
      <c r="C223" s="6" t="s">
        <v>628</v>
      </c>
      <c r="D223" s="6" t="s">
        <v>629</v>
      </c>
      <c r="E223" s="5" t="str">
        <f>HYPERLINK("https://www.esco-net.com/wcs/escort/ec/detail?hHinCd=EA765BS-5","EA765BS-5")</f>
        <v>EA765BS-5</v>
      </c>
    </row>
    <row r="224" spans="2:5" x14ac:dyDescent="0.2">
      <c r="B224" s="6" t="s">
        <v>630</v>
      </c>
      <c r="C224" s="6" t="s">
        <v>631</v>
      </c>
      <c r="D224" s="6" t="s">
        <v>632</v>
      </c>
      <c r="E224" s="5"/>
    </row>
    <row r="225" spans="2:5" x14ac:dyDescent="0.2">
      <c r="B225" s="6" t="s">
        <v>30</v>
      </c>
      <c r="C225" s="6" t="s">
        <v>633</v>
      </c>
      <c r="D225" s="6" t="s">
        <v>634</v>
      </c>
      <c r="E225" s="5"/>
    </row>
    <row r="226" spans="2:5" x14ac:dyDescent="0.2">
      <c r="B226" s="6" t="s">
        <v>635</v>
      </c>
      <c r="C226" s="6" t="s">
        <v>636</v>
      </c>
      <c r="D226" s="6" t="s">
        <v>637</v>
      </c>
      <c r="E226" s="5" t="str">
        <f>HYPERLINK("https://www.esco-net.com/wcs/escort/ec/detail?hHinCd=EA589AJ-3","EA589AJ-3")</f>
        <v>EA589AJ-3</v>
      </c>
    </row>
    <row r="227" spans="2:5" x14ac:dyDescent="0.2">
      <c r="B227" s="6" t="s">
        <v>638</v>
      </c>
      <c r="C227" s="6" t="s">
        <v>639</v>
      </c>
      <c r="D227" s="6" t="s">
        <v>640</v>
      </c>
      <c r="E227" s="5"/>
    </row>
    <row r="228" spans="2:5" x14ac:dyDescent="0.2">
      <c r="B228" s="6" t="s">
        <v>50</v>
      </c>
      <c r="C228" s="6" t="s">
        <v>641</v>
      </c>
      <c r="D228" s="6" t="s">
        <v>642</v>
      </c>
      <c r="E228" s="5"/>
    </row>
    <row r="229" spans="2:5" x14ac:dyDescent="0.2">
      <c r="B229" s="6" t="s">
        <v>78</v>
      </c>
      <c r="C229" s="6" t="s">
        <v>643</v>
      </c>
      <c r="D229" s="6" t="s">
        <v>644</v>
      </c>
      <c r="E229" s="5" t="str">
        <f>HYPERLINK("https://www.esco-net.com/wcs/escort/ec/detail?hHinCd=EA628WX-44","EA628WX-44")</f>
        <v>EA628WX-44</v>
      </c>
    </row>
    <row r="230" spans="2:5" x14ac:dyDescent="0.2">
      <c r="B230" s="6" t="s">
        <v>645</v>
      </c>
      <c r="C230" s="6" t="s">
        <v>646</v>
      </c>
      <c r="D230" s="6" t="s">
        <v>647</v>
      </c>
      <c r="E230" s="5" t="str">
        <f>HYPERLINK("https://www.esco-net.com/wcs/escort/ec/detail?hHinCd=EA762FG-271","EA762FG-271")</f>
        <v>EA762FG-271</v>
      </c>
    </row>
    <row r="231" spans="2:5" x14ac:dyDescent="0.2">
      <c r="B231" s="6" t="s">
        <v>648</v>
      </c>
      <c r="C231" s="6" t="s">
        <v>649</v>
      </c>
      <c r="D231" s="6" t="s">
        <v>650</v>
      </c>
      <c r="E231" s="5" t="str">
        <f>HYPERLINK("https://www.esco-net.com/wcs/escort/ec/detail?hHinCd=EA638LA-21","EA638LA-21")</f>
        <v>EA638LA-21</v>
      </c>
    </row>
    <row r="232" spans="2:5" x14ac:dyDescent="0.2">
      <c r="B232" s="6" t="s">
        <v>51</v>
      </c>
      <c r="C232" s="6" t="s">
        <v>651</v>
      </c>
      <c r="D232" s="6" t="s">
        <v>652</v>
      </c>
      <c r="E232" s="5" t="str">
        <f>HYPERLINK("https://www.esco-net.com/wcs/escort/ec/detail?hHinCd=EA762GA-167","EA762GA-167")</f>
        <v>EA762GA-167</v>
      </c>
    </row>
    <row r="233" spans="2:5" x14ac:dyDescent="0.2">
      <c r="B233" s="6" t="s">
        <v>52</v>
      </c>
      <c r="C233" s="6" t="s">
        <v>653</v>
      </c>
      <c r="D233" s="6" t="s">
        <v>654</v>
      </c>
      <c r="E233" s="5" t="str">
        <f>HYPERLINK("https://www.esco-net.com/wcs/escort/ec/detail?hHinCd=EA506AX-11","EA506AX-11")</f>
        <v>EA506AX-11</v>
      </c>
    </row>
    <row r="234" spans="2:5" x14ac:dyDescent="0.2">
      <c r="B234" s="6" t="s">
        <v>655</v>
      </c>
      <c r="C234" s="6" t="s">
        <v>656</v>
      </c>
      <c r="D234" s="6" t="s">
        <v>657</v>
      </c>
      <c r="E234" s="5" t="str">
        <f>HYPERLINK("https://www.esco-net.com/wcs/escort/ec/detail?hHinCd=EA761LM-151A","EA761LM-151A")</f>
        <v>EA761LM-151A</v>
      </c>
    </row>
    <row r="235" spans="2:5" x14ac:dyDescent="0.2">
      <c r="B235" s="6" t="s">
        <v>658</v>
      </c>
      <c r="C235" s="6" t="s">
        <v>659</v>
      </c>
      <c r="D235" s="6" t="s">
        <v>660</v>
      </c>
      <c r="E235" s="5"/>
    </row>
    <row r="236" spans="2:5" x14ac:dyDescent="0.2">
      <c r="B236" s="6" t="s">
        <v>661</v>
      </c>
      <c r="C236" s="6" t="s">
        <v>662</v>
      </c>
      <c r="D236" s="6" t="s">
        <v>663</v>
      </c>
      <c r="E236" s="5"/>
    </row>
    <row r="237" spans="2:5" x14ac:dyDescent="0.2">
      <c r="B237" s="6" t="s">
        <v>79</v>
      </c>
      <c r="C237" s="6" t="s">
        <v>664</v>
      </c>
      <c r="D237" s="6" t="s">
        <v>665</v>
      </c>
      <c r="E237" s="5" t="str">
        <f>HYPERLINK("https://www.esco-net.com/wcs/escort/ec/detail?hHinCd=EA764AC-56A","EA764AC-56A")</f>
        <v>EA764AC-56A</v>
      </c>
    </row>
    <row r="238" spans="2:5" x14ac:dyDescent="0.2">
      <c r="B238" s="6" t="s">
        <v>666</v>
      </c>
      <c r="C238" s="6" t="s">
        <v>667</v>
      </c>
      <c r="D238" s="6" t="s">
        <v>668</v>
      </c>
      <c r="E238" s="5" t="str">
        <f>HYPERLINK("https://www.esco-net.com/wcs/escort/ec/detail?hHinCd=EA764B-140","EA764B-140")</f>
        <v>EA764B-140</v>
      </c>
    </row>
    <row r="239" spans="2:5" x14ac:dyDescent="0.2">
      <c r="B239" s="6" t="s">
        <v>669</v>
      </c>
      <c r="C239" s="6" t="s">
        <v>670</v>
      </c>
      <c r="D239" s="6" t="s">
        <v>671</v>
      </c>
      <c r="E239" s="5" t="str">
        <f>HYPERLINK("https://www.esco-net.com/wcs/escort/ec/detail?hHinCd=EA764AG-113A","EA764AG-113A")</f>
        <v>EA764AG-113A</v>
      </c>
    </row>
    <row r="240" spans="2:5" x14ac:dyDescent="0.2">
      <c r="B240" s="6" t="s">
        <v>672</v>
      </c>
      <c r="C240" s="6" t="s">
        <v>673</v>
      </c>
      <c r="D240" s="6" t="s">
        <v>674</v>
      </c>
      <c r="E240" s="5" t="str">
        <f>HYPERLINK("https://www.esco-net.com/wcs/escort/ec/detail?hHinCd=EA764C-115","EA764C-115")</f>
        <v>EA764C-115</v>
      </c>
    </row>
    <row r="241" spans="2:5" x14ac:dyDescent="0.2">
      <c r="B241" s="6" t="s">
        <v>675</v>
      </c>
      <c r="C241" s="6" t="s">
        <v>676</v>
      </c>
      <c r="D241" s="6" t="s">
        <v>677</v>
      </c>
      <c r="E241" s="5" t="str">
        <f>HYPERLINK("https://www.esco-net.com/wcs/escort/ec/detail?hHinCd=EA759X-25N","EA759X-25N")</f>
        <v>EA759X-25N</v>
      </c>
    </row>
    <row r="242" spans="2:5" x14ac:dyDescent="0.2">
      <c r="B242" s="6" t="s">
        <v>53</v>
      </c>
      <c r="C242" s="6" t="s">
        <v>678</v>
      </c>
      <c r="D242" s="6" t="s">
        <v>679</v>
      </c>
      <c r="E242" s="5"/>
    </row>
    <row r="243" spans="2:5" x14ac:dyDescent="0.2">
      <c r="B243" s="6" t="s">
        <v>54</v>
      </c>
      <c r="C243" s="6" t="s">
        <v>680</v>
      </c>
      <c r="D243" s="6" t="s">
        <v>681</v>
      </c>
      <c r="E243" s="5"/>
    </row>
    <row r="244" spans="2:5" x14ac:dyDescent="0.2">
      <c r="B244" s="6" t="s">
        <v>682</v>
      </c>
      <c r="C244" s="6" t="s">
        <v>683</v>
      </c>
      <c r="D244" s="6" t="s">
        <v>684</v>
      </c>
      <c r="E244" s="5" t="str">
        <f>HYPERLINK("https://www.esco-net.com/wcs/escort/ec/detail?hHinCd=EA759GS-126A","EA759GS-126A")</f>
        <v>EA759GS-126A</v>
      </c>
    </row>
    <row r="245" spans="2:5" x14ac:dyDescent="0.2">
      <c r="B245" s="6" t="s">
        <v>685</v>
      </c>
      <c r="C245" s="6" t="s">
        <v>686</v>
      </c>
      <c r="D245" s="6" t="s">
        <v>687</v>
      </c>
      <c r="E245" s="5" t="str">
        <f>HYPERLINK("https://www.esco-net.com/wcs/escort/ec/detail?hHinCd=EA798CC-122A","EA798CC-122A")</f>
        <v>EA798CC-122A</v>
      </c>
    </row>
    <row r="246" spans="2:5" x14ac:dyDescent="0.2">
      <c r="B246" s="6" t="s">
        <v>688</v>
      </c>
      <c r="C246" s="6" t="s">
        <v>689</v>
      </c>
      <c r="D246" s="6" t="s">
        <v>690</v>
      </c>
      <c r="E246" s="5"/>
    </row>
    <row r="247" spans="2:5" x14ac:dyDescent="0.2">
      <c r="B247" s="6" t="s">
        <v>80</v>
      </c>
      <c r="C247" s="6" t="s">
        <v>691</v>
      </c>
      <c r="D247" s="6" t="s">
        <v>692</v>
      </c>
      <c r="E247" s="5"/>
    </row>
    <row r="248" spans="2:5" x14ac:dyDescent="0.2">
      <c r="B248" s="6" t="s">
        <v>693</v>
      </c>
      <c r="C248" s="6" t="s">
        <v>694</v>
      </c>
      <c r="D248" s="6" t="s">
        <v>695</v>
      </c>
      <c r="E248" s="5"/>
    </row>
    <row r="249" spans="2:5" x14ac:dyDescent="0.2">
      <c r="B249" s="6" t="s">
        <v>696</v>
      </c>
      <c r="C249" s="6" t="s">
        <v>697</v>
      </c>
      <c r="D249" s="6" t="s">
        <v>698</v>
      </c>
      <c r="E249" s="5" t="str">
        <f>HYPERLINK("https://www.esco-net.com/wcs/escort/ec/detail?hHinCd=EA653B-7A","EA653B-7A")</f>
        <v>EA653B-7A</v>
      </c>
    </row>
    <row r="250" spans="2:5" x14ac:dyDescent="0.2">
      <c r="B250" s="6" t="s">
        <v>81</v>
      </c>
      <c r="C250" s="6" t="s">
        <v>699</v>
      </c>
      <c r="D250" s="6" t="s">
        <v>700</v>
      </c>
      <c r="E250" s="5" t="str">
        <f>HYPERLINK("https://www.esco-net.com/wcs/escort/ec/detail?hHinCd=EA759ZA-162A","EA759ZA-162A")</f>
        <v>EA759ZA-162A</v>
      </c>
    </row>
    <row r="251" spans="2:5" x14ac:dyDescent="0.2">
      <c r="B251" s="6" t="s">
        <v>701</v>
      </c>
      <c r="C251" s="6" t="s">
        <v>702</v>
      </c>
      <c r="D251" s="6" t="s">
        <v>703</v>
      </c>
      <c r="E251" s="5" t="str">
        <f>HYPERLINK("https://www.esco-net.com/wcs/escort/ec/detail?hHinCd=EA954EA-301","EA954EA-301")</f>
        <v>EA954EA-301</v>
      </c>
    </row>
    <row r="252" spans="2:5" x14ac:dyDescent="0.2">
      <c r="B252" s="6" t="s">
        <v>704</v>
      </c>
      <c r="C252" s="6" t="s">
        <v>705</v>
      </c>
      <c r="D252" s="6" t="s">
        <v>706</v>
      </c>
      <c r="E252" s="5" t="str">
        <f>HYPERLINK("https://www.esco-net.com/wcs/escort/ec/detail?hHinCd=EA927AX-12D","EA927AX-12D")</f>
        <v>EA927AX-12D</v>
      </c>
    </row>
    <row r="253" spans="2:5" x14ac:dyDescent="0.2">
      <c r="B253" s="6" t="s">
        <v>704</v>
      </c>
      <c r="C253" s="6" t="s">
        <v>707</v>
      </c>
      <c r="D253" s="6" t="s">
        <v>708</v>
      </c>
      <c r="E253" s="5"/>
    </row>
    <row r="254" spans="2:5" x14ac:dyDescent="0.2">
      <c r="B254" s="6" t="s">
        <v>709</v>
      </c>
      <c r="C254" s="6" t="s">
        <v>710</v>
      </c>
      <c r="D254" s="6" t="s">
        <v>711</v>
      </c>
      <c r="E254" s="5"/>
    </row>
    <row r="255" spans="2:5" x14ac:dyDescent="0.2">
      <c r="B255" s="6" t="s">
        <v>712</v>
      </c>
      <c r="C255" s="6" t="s">
        <v>713</v>
      </c>
      <c r="D255" s="6" t="s">
        <v>714</v>
      </c>
      <c r="E255" s="5" t="str">
        <f>HYPERLINK("https://www.esco-net.com/wcs/escort/ec/detail?hHinCd=EA910ST-1","EA910ST-1")</f>
        <v>EA910ST-1</v>
      </c>
    </row>
    <row r="256" spans="2:5" x14ac:dyDescent="0.2">
      <c r="B256" s="6" t="s">
        <v>712</v>
      </c>
      <c r="C256" s="6" t="s">
        <v>715</v>
      </c>
      <c r="D256" s="6" t="s">
        <v>716</v>
      </c>
      <c r="E256" s="5" t="str">
        <f>HYPERLINK("https://www.esco-net.com/wcs/escort/ec/detail?hHinCd=EA910TD-14","EA910TD-14")</f>
        <v>EA910TD-14</v>
      </c>
    </row>
    <row r="257" spans="2:5" x14ac:dyDescent="0.2">
      <c r="B257" s="6" t="s">
        <v>717</v>
      </c>
      <c r="C257" s="6" t="s">
        <v>718</v>
      </c>
      <c r="D257" s="6" t="s">
        <v>719</v>
      </c>
      <c r="E257" s="5" t="str">
        <f>HYPERLINK("https://www.esco-net.com/wcs/escort/ec/detail?hHinCd=EA997RH-19","EA997RH-19")</f>
        <v>EA997RH-19</v>
      </c>
    </row>
    <row r="258" spans="2:5" x14ac:dyDescent="0.2">
      <c r="B258" s="6" t="s">
        <v>720</v>
      </c>
      <c r="C258" s="6" t="s">
        <v>721</v>
      </c>
      <c r="D258" s="6" t="s">
        <v>722</v>
      </c>
      <c r="E258" s="5" t="str">
        <f>HYPERLINK("https://www.esco-net.com/wcs/escort/ec/detail?hHinCd=EA758SG-1","EA758SG-1")</f>
        <v>EA758SG-1</v>
      </c>
    </row>
    <row r="259" spans="2:5" x14ac:dyDescent="0.2">
      <c r="B259" s="6" t="s">
        <v>723</v>
      </c>
      <c r="C259" s="6" t="s">
        <v>724</v>
      </c>
      <c r="D259" s="6" t="s">
        <v>725</v>
      </c>
      <c r="E259" s="5" t="str">
        <f>HYPERLINK("https://www.esco-net.com/wcs/escort/ec/detail?hHinCd=EA758WE-47","EA758WE-47")</f>
        <v>EA758WE-47</v>
      </c>
    </row>
    <row r="260" spans="2:5" x14ac:dyDescent="0.2">
      <c r="B260" s="6" t="s">
        <v>82</v>
      </c>
      <c r="C260" s="6" t="s">
        <v>726</v>
      </c>
      <c r="D260" s="6" t="s">
        <v>727</v>
      </c>
      <c r="E260" s="5" t="str">
        <f>HYPERLINK("https://www.esco-net.com/wcs/escort/ec/detail?hHinCd=EA758XA-203","EA758XA-203")</f>
        <v>EA758XA-203</v>
      </c>
    </row>
    <row r="261" spans="2:5" x14ac:dyDescent="0.2">
      <c r="B261" s="6" t="s">
        <v>82</v>
      </c>
      <c r="C261" s="6" t="s">
        <v>728</v>
      </c>
      <c r="D261" s="6" t="s">
        <v>729</v>
      </c>
      <c r="E261" s="5"/>
    </row>
    <row r="262" spans="2:5" x14ac:dyDescent="0.2">
      <c r="B262" s="6" t="s">
        <v>730</v>
      </c>
      <c r="C262" s="6" t="s">
        <v>731</v>
      </c>
      <c r="D262" s="6" t="s">
        <v>732</v>
      </c>
      <c r="E262" s="5" t="str">
        <f>HYPERLINK("https://www.esco-net.com/wcs/escort/ec/detail?hHinCd=EA763AT-34","EA763AT-34")</f>
        <v>EA763AT-34</v>
      </c>
    </row>
    <row r="263" spans="2:5" x14ac:dyDescent="0.2">
      <c r="B263" s="6" t="s">
        <v>733</v>
      </c>
      <c r="C263" s="6" t="s">
        <v>734</v>
      </c>
      <c r="D263" s="6" t="s">
        <v>735</v>
      </c>
      <c r="E263" s="5" t="str">
        <f>HYPERLINK("https://www.esco-net.com/wcs/escort/ec/detail?hHinCd=EA763AP-46C","EA763AP-46C")</f>
        <v>EA763AP-46C</v>
      </c>
    </row>
    <row r="264" spans="2:5" x14ac:dyDescent="0.2">
      <c r="B264" s="6" t="s">
        <v>736</v>
      </c>
      <c r="C264" s="6" t="s">
        <v>737</v>
      </c>
      <c r="D264" s="6" t="s">
        <v>738</v>
      </c>
      <c r="E264" s="5" t="str">
        <f>HYPERLINK("https://www.esco-net.com/wcs/escort/ec/detail?hHinCd=EA345G-1A","EA345G-1A")</f>
        <v>EA345G-1A</v>
      </c>
    </row>
    <row r="265" spans="2:5" x14ac:dyDescent="0.2">
      <c r="B265" s="6" t="s">
        <v>739</v>
      </c>
      <c r="C265" s="6" t="s">
        <v>740</v>
      </c>
      <c r="D265" s="6" t="s">
        <v>741</v>
      </c>
      <c r="E265" s="5" t="str">
        <f>HYPERLINK("https://www.esco-net.com/wcs/escort/ec/detail?hHinCd=EA540HG-1A","EA540HG-1A")</f>
        <v>EA540HG-1A</v>
      </c>
    </row>
    <row r="266" spans="2:5" x14ac:dyDescent="0.2">
      <c r="B266" s="6" t="s">
        <v>83</v>
      </c>
      <c r="C266" s="6" t="s">
        <v>742</v>
      </c>
      <c r="D266" s="6" t="s">
        <v>743</v>
      </c>
      <c r="E266" s="5" t="str">
        <f>HYPERLINK("https://www.esco-net.com/wcs/escort/ec/detail?hHinCd=EA540CE","EA540CE")</f>
        <v>EA540CE</v>
      </c>
    </row>
    <row r="267" spans="2:5" x14ac:dyDescent="0.2">
      <c r="B267" s="6" t="s">
        <v>744</v>
      </c>
      <c r="C267" s="6" t="s">
        <v>745</v>
      </c>
      <c r="D267" s="6" t="s">
        <v>746</v>
      </c>
      <c r="E267" s="5" t="str">
        <f>HYPERLINK("https://www.esco-net.com/wcs/escort/ec/detail?hHinCd=EA540HD-8","EA540HD-8")</f>
        <v>EA540HD-8</v>
      </c>
    </row>
    <row r="268" spans="2:5" x14ac:dyDescent="0.2">
      <c r="B268" s="6" t="s">
        <v>747</v>
      </c>
      <c r="C268" s="6" t="s">
        <v>748</v>
      </c>
      <c r="D268" s="6" t="s">
        <v>749</v>
      </c>
      <c r="E268" s="5" t="str">
        <f>HYPERLINK("https://www.esco-net.com/wcs/escort/ec/detail?hHinCd=EA540AS-2","EA540AS-2")</f>
        <v>EA540AS-2</v>
      </c>
    </row>
    <row r="269" spans="2:5" x14ac:dyDescent="0.2">
      <c r="B269" s="6" t="s">
        <v>750</v>
      </c>
      <c r="C269" s="6" t="s">
        <v>751</v>
      </c>
      <c r="D269" s="6" t="s">
        <v>752</v>
      </c>
      <c r="E269" s="5" t="str">
        <f>HYPERLINK("https://www.esco-net.com/wcs/escort/ec/detail?hHinCd=EA979DA-72","EA979DA-72")</f>
        <v>EA979DA-72</v>
      </c>
    </row>
    <row r="270" spans="2:5" x14ac:dyDescent="0.2">
      <c r="B270" s="6" t="s">
        <v>753</v>
      </c>
      <c r="C270" s="6" t="s">
        <v>754</v>
      </c>
      <c r="D270" s="6" t="s">
        <v>755</v>
      </c>
      <c r="E270" s="5"/>
    </row>
    <row r="271" spans="2:5" x14ac:dyDescent="0.2">
      <c r="B271" s="6" t="s">
        <v>756</v>
      </c>
      <c r="C271" s="6" t="s">
        <v>757</v>
      </c>
      <c r="D271" s="6" t="s">
        <v>758</v>
      </c>
      <c r="E271" s="5" t="str">
        <f>HYPERLINK("https://www.esco-net.com/wcs/escort/ec/detail?hHinCd=EA928CD-11","EA928CD-11")</f>
        <v>EA928CD-11</v>
      </c>
    </row>
    <row r="272" spans="2:5" x14ac:dyDescent="0.2">
      <c r="B272" s="6" t="s">
        <v>84</v>
      </c>
      <c r="C272" s="6" t="s">
        <v>759</v>
      </c>
      <c r="D272" s="6" t="s">
        <v>760</v>
      </c>
      <c r="E272" s="5" t="str">
        <f>HYPERLINK("https://www.esco-net.com/wcs/escort/ec/detail?hHinCd=EA912ME-3","EA912ME-3")</f>
        <v>EA912ME-3</v>
      </c>
    </row>
    <row r="273" spans="2:5" x14ac:dyDescent="0.2">
      <c r="B273" s="6" t="s">
        <v>84</v>
      </c>
      <c r="C273" s="6" t="s">
        <v>761</v>
      </c>
      <c r="D273" s="6" t="s">
        <v>762</v>
      </c>
      <c r="E273" s="5" t="str">
        <f>HYPERLINK("https://www.esco-net.com/wcs/escort/ec/detail?hHinCd=EA912HF-54","EA912HF-54")</f>
        <v>EA912HF-54</v>
      </c>
    </row>
    <row r="274" spans="2:5" x14ac:dyDescent="0.2">
      <c r="B274" s="6" t="s">
        <v>763</v>
      </c>
      <c r="C274" s="6" t="s">
        <v>764</v>
      </c>
      <c r="D274" s="6" t="s">
        <v>765</v>
      </c>
      <c r="E274" s="5"/>
    </row>
    <row r="275" spans="2:5" x14ac:dyDescent="0.2">
      <c r="B275" s="6" t="s">
        <v>763</v>
      </c>
      <c r="C275" s="6" t="s">
        <v>766</v>
      </c>
      <c r="D275" s="6" t="s">
        <v>767</v>
      </c>
      <c r="E275" s="5" t="str">
        <f>HYPERLINK("https://www.esco-net.com/wcs/escort/ec/detail?hHinCd=EA929HB-28","EA929HB-28")</f>
        <v>EA929HB-28</v>
      </c>
    </row>
    <row r="276" spans="2:5" x14ac:dyDescent="0.2">
      <c r="B276" s="6" t="s">
        <v>768</v>
      </c>
      <c r="C276" s="6" t="s">
        <v>769</v>
      </c>
      <c r="D276" s="6" t="s">
        <v>770</v>
      </c>
      <c r="E276" s="5"/>
    </row>
    <row r="277" spans="2:5" x14ac:dyDescent="0.2">
      <c r="B277" s="6" t="s">
        <v>771</v>
      </c>
      <c r="C277" s="6" t="s">
        <v>772</v>
      </c>
      <c r="D277" s="6" t="s">
        <v>773</v>
      </c>
      <c r="E277" s="5" t="str">
        <f>HYPERLINK("https://www.esco-net.com/wcs/escort/ec/detail?hHinCd=EA995AD-322A","EA995AD-322A")</f>
        <v>EA995AD-322A</v>
      </c>
    </row>
    <row r="278" spans="2:5" x14ac:dyDescent="0.2">
      <c r="B278" s="6" t="s">
        <v>85</v>
      </c>
      <c r="C278" s="6" t="s">
        <v>774</v>
      </c>
      <c r="D278" s="6" t="s">
        <v>775</v>
      </c>
      <c r="E278" s="5"/>
    </row>
    <row r="279" spans="2:5" x14ac:dyDescent="0.2">
      <c r="B279" s="6" t="s">
        <v>776</v>
      </c>
      <c r="C279" s="6" t="s">
        <v>777</v>
      </c>
      <c r="D279" s="6" t="s">
        <v>778</v>
      </c>
      <c r="E279" s="5"/>
    </row>
    <row r="280" spans="2:5" x14ac:dyDescent="0.2">
      <c r="B280" s="6" t="s">
        <v>86</v>
      </c>
      <c r="C280" s="6" t="s">
        <v>779</v>
      </c>
      <c r="D280" s="6" t="s">
        <v>780</v>
      </c>
      <c r="E280" s="5" t="str">
        <f>HYPERLINK("https://www.esco-net.com/wcs/escort/ec/detail?hHinCd=EA864AK-2","EA864AK-2")</f>
        <v>EA864AK-2</v>
      </c>
    </row>
    <row r="281" spans="2:5" x14ac:dyDescent="0.2">
      <c r="B281" s="6" t="s">
        <v>781</v>
      </c>
      <c r="C281" s="6" t="s">
        <v>782</v>
      </c>
      <c r="D281" s="6" t="s">
        <v>783</v>
      </c>
      <c r="E281" s="5"/>
    </row>
    <row r="282" spans="2:5" x14ac:dyDescent="0.2">
      <c r="B282" s="6" t="s">
        <v>87</v>
      </c>
      <c r="C282" s="6" t="s">
        <v>784</v>
      </c>
      <c r="D282" s="6" t="s">
        <v>785</v>
      </c>
      <c r="E282" s="5" t="str">
        <f>HYPERLINK("https://www.esco-net.com/wcs/escort/ec/detail?hHinCd=EA800HR-1","EA800HR-1")</f>
        <v>EA800HR-1</v>
      </c>
    </row>
    <row r="283" spans="2:5" x14ac:dyDescent="0.2">
      <c r="B283" s="6" t="s">
        <v>18</v>
      </c>
      <c r="C283" s="6" t="s">
        <v>786</v>
      </c>
      <c r="D283" s="6" t="s">
        <v>787</v>
      </c>
      <c r="E283" s="5" t="str">
        <f>HYPERLINK("https://www.esco-net.com/wcs/escort/ec/detail?hHinCd=EA353BT-161A","EA353BT-161A")</f>
        <v>EA353BT-161A</v>
      </c>
    </row>
    <row r="284" spans="2:5" x14ac:dyDescent="0.2">
      <c r="B284" s="6" t="s">
        <v>18</v>
      </c>
      <c r="C284" s="6" t="s">
        <v>788</v>
      </c>
      <c r="D284" s="6" t="s">
        <v>789</v>
      </c>
      <c r="E284" s="5" t="str">
        <f>HYPERLINK("https://www.esco-net.com/wcs/escort/ec/detail?hHinCd=EA353BT-162B","EA353BT-162B")</f>
        <v>EA353BT-162B</v>
      </c>
    </row>
    <row r="285" spans="2:5" x14ac:dyDescent="0.2">
      <c r="B285" s="6" t="s">
        <v>18</v>
      </c>
      <c r="C285" s="6" t="s">
        <v>790</v>
      </c>
      <c r="D285" s="6" t="s">
        <v>791</v>
      </c>
      <c r="E285" s="5" t="str">
        <f>HYPERLINK("https://www.esco-net.com/wcs/escort/ec/detail?hHinCd=EA353BT-142B","EA353BT-142B")</f>
        <v>EA353BT-142B</v>
      </c>
    </row>
    <row r="286" spans="2:5" x14ac:dyDescent="0.2">
      <c r="B286" s="6" t="s">
        <v>18</v>
      </c>
      <c r="C286" s="6" t="s">
        <v>792</v>
      </c>
      <c r="D286" s="6" t="s">
        <v>793</v>
      </c>
      <c r="E286" s="5" t="str">
        <f>HYPERLINK("https://www.esco-net.com/wcs/escort/ec/detail?hHinCd=EA353BW-72","EA353BW-72")</f>
        <v>EA353BW-72</v>
      </c>
    </row>
    <row r="287" spans="2:5" x14ac:dyDescent="0.2">
      <c r="B287" s="6" t="s">
        <v>794</v>
      </c>
      <c r="C287" s="6" t="s">
        <v>795</v>
      </c>
      <c r="D287" s="6" t="s">
        <v>796</v>
      </c>
      <c r="E287" s="5" t="str">
        <f>HYPERLINK("https://www.esco-net.com/wcs/escort/ec/detail?hHinCd=EA354BJ-7","EA354BJ-7")</f>
        <v>EA354BJ-7</v>
      </c>
    </row>
    <row r="288" spans="2:5" x14ac:dyDescent="0.2">
      <c r="B288" s="6" t="s">
        <v>794</v>
      </c>
      <c r="C288" s="6" t="s">
        <v>797</v>
      </c>
      <c r="D288" s="6" t="s">
        <v>798</v>
      </c>
      <c r="E288" s="5" t="str">
        <f>HYPERLINK("https://www.esco-net.com/wcs/escort/ec/detail?hHinCd=EA354BJ-7","EA354BJ-7")</f>
        <v>EA354BJ-7</v>
      </c>
    </row>
    <row r="289" spans="2:5" x14ac:dyDescent="0.2">
      <c r="B289" s="6" t="s">
        <v>799</v>
      </c>
      <c r="C289" s="6" t="s">
        <v>800</v>
      </c>
      <c r="D289" s="6" t="s">
        <v>801</v>
      </c>
      <c r="E289" s="5"/>
    </row>
    <row r="290" spans="2:5" x14ac:dyDescent="0.2">
      <c r="B290" s="6" t="s">
        <v>88</v>
      </c>
      <c r="C290" s="6" t="s">
        <v>802</v>
      </c>
      <c r="D290" s="6" t="s">
        <v>803</v>
      </c>
      <c r="E290" s="5" t="str">
        <f>HYPERLINK("https://www.esco-net.com/wcs/escort/ec/detail?hHinCd=EA998XZ-28B","EA998XZ-28B")</f>
        <v>EA998XZ-28B</v>
      </c>
    </row>
    <row r="291" spans="2:5" x14ac:dyDescent="0.2">
      <c r="B291" s="6" t="s">
        <v>804</v>
      </c>
      <c r="C291" s="6" t="s">
        <v>805</v>
      </c>
      <c r="D291" s="6" t="s">
        <v>806</v>
      </c>
      <c r="E291" s="5"/>
    </row>
    <row r="292" spans="2:5" x14ac:dyDescent="0.2">
      <c r="B292" s="6" t="s">
        <v>31</v>
      </c>
      <c r="C292" s="6" t="s">
        <v>807</v>
      </c>
      <c r="D292" s="6" t="s">
        <v>808</v>
      </c>
      <c r="E292" s="5" t="str">
        <f>HYPERLINK("https://www.esco-net.com/wcs/escort/ec/detail?hHinCd=EA915GF-73","EA915GF-73")</f>
        <v>EA915GF-73</v>
      </c>
    </row>
    <row r="293" spans="2:5" x14ac:dyDescent="0.2">
      <c r="B293" s="6" t="s">
        <v>31</v>
      </c>
      <c r="C293" s="6" t="s">
        <v>809</v>
      </c>
      <c r="D293" s="6" t="s">
        <v>810</v>
      </c>
      <c r="E293" s="5" t="str">
        <f>HYPERLINK("https://www.esco-net.com/wcs/escort/ec/detail?hHinCd=EA915GF-123","EA915GF-123")</f>
        <v>EA915GF-123</v>
      </c>
    </row>
    <row r="294" spans="2:5" x14ac:dyDescent="0.2">
      <c r="B294" s="6" t="s">
        <v>811</v>
      </c>
      <c r="C294" s="6" t="s">
        <v>812</v>
      </c>
      <c r="D294" s="6" t="s">
        <v>813</v>
      </c>
      <c r="E294" s="5" t="str">
        <f>HYPERLINK("https://www.esco-net.com/wcs/escort/ec/detail?hHinCd=EA983SL-67","EA983SL-67")</f>
        <v>EA983SL-67</v>
      </c>
    </row>
    <row r="295" spans="2:5" x14ac:dyDescent="0.2">
      <c r="B295" s="6" t="s">
        <v>814</v>
      </c>
      <c r="C295" s="6" t="s">
        <v>815</v>
      </c>
      <c r="D295" s="6" t="s">
        <v>816</v>
      </c>
      <c r="E295" s="5"/>
    </row>
    <row r="296" spans="2:5" x14ac:dyDescent="0.2">
      <c r="B296" s="6" t="s">
        <v>89</v>
      </c>
      <c r="C296" s="6" t="s">
        <v>817</v>
      </c>
      <c r="D296" s="6" t="s">
        <v>818</v>
      </c>
      <c r="E296" s="5"/>
    </row>
    <row r="297" spans="2:5" x14ac:dyDescent="0.2">
      <c r="B297" s="6" t="s">
        <v>89</v>
      </c>
      <c r="C297" s="6" t="s">
        <v>819</v>
      </c>
      <c r="D297" s="6" t="s">
        <v>820</v>
      </c>
      <c r="E297" s="5"/>
    </row>
    <row r="298" spans="2:5" x14ac:dyDescent="0.2">
      <c r="B298" s="6" t="s">
        <v>821</v>
      </c>
      <c r="C298" s="6" t="s">
        <v>822</v>
      </c>
      <c r="D298" s="6" t="s">
        <v>823</v>
      </c>
      <c r="E298" s="5" t="str">
        <f>HYPERLINK("https://www.esco-net.com/wcs/escort/ec/detail?hHinCd=EA983BA-11B","EA983BA-11B")</f>
        <v>EA983BA-11B</v>
      </c>
    </row>
    <row r="299" spans="2:5" x14ac:dyDescent="0.2">
      <c r="B299" s="6" t="s">
        <v>824</v>
      </c>
      <c r="C299" s="6" t="s">
        <v>825</v>
      </c>
      <c r="D299" s="6" t="s">
        <v>826</v>
      </c>
      <c r="E299" s="5" t="str">
        <f>HYPERLINK("https://www.esco-net.com/wcs/escort/ec/detail?hHinCd=EA983AD-22A","EA983AD-22A")</f>
        <v>EA983AD-22A</v>
      </c>
    </row>
    <row r="300" spans="2:5" x14ac:dyDescent="0.2">
      <c r="B300" s="6" t="s">
        <v>824</v>
      </c>
      <c r="C300" s="6" t="s">
        <v>827</v>
      </c>
      <c r="D300" s="6" t="s">
        <v>828</v>
      </c>
      <c r="E300" s="5" t="str">
        <f>HYPERLINK("https://www.esco-net.com/wcs/escort/ec/detail?hHinCd=EA983AD-23A","EA983AD-23A")</f>
        <v>EA983AD-23A</v>
      </c>
    </row>
    <row r="301" spans="2:5" x14ac:dyDescent="0.2">
      <c r="B301" s="6" t="s">
        <v>824</v>
      </c>
      <c r="C301" s="6" t="s">
        <v>829</v>
      </c>
      <c r="D301" s="6" t="s">
        <v>830</v>
      </c>
      <c r="E301" s="5" t="str">
        <f>HYPERLINK("https://www.esco-net.com/wcs/escort/ec/detail?hHinCd=EA983AD-24A","EA983AD-24A")</f>
        <v>EA983AD-24A</v>
      </c>
    </row>
    <row r="302" spans="2:5" x14ac:dyDescent="0.2">
      <c r="B302" s="6" t="s">
        <v>824</v>
      </c>
      <c r="C302" s="6" t="s">
        <v>831</v>
      </c>
      <c r="D302" s="6" t="s">
        <v>832</v>
      </c>
      <c r="E302" s="5" t="str">
        <f>HYPERLINK("https://www.esco-net.com/wcs/escort/ec/detail?hHinCd=EA983AD-25A","EA983AD-25A")</f>
        <v>EA983AD-25A</v>
      </c>
    </row>
    <row r="303" spans="2:5" x14ac:dyDescent="0.2">
      <c r="B303" s="6" t="s">
        <v>824</v>
      </c>
      <c r="C303" s="6" t="s">
        <v>833</v>
      </c>
      <c r="D303" s="6" t="s">
        <v>834</v>
      </c>
      <c r="E303" s="5" t="str">
        <f>HYPERLINK("https://www.esco-net.com/wcs/escort/ec/detail?hHinCd=EA983AD-26A","EA983AD-26A")</f>
        <v>EA983AD-26A</v>
      </c>
    </row>
    <row r="304" spans="2:5" x14ac:dyDescent="0.2">
      <c r="B304" s="6" t="s">
        <v>32</v>
      </c>
      <c r="C304" s="6" t="s">
        <v>835</v>
      </c>
      <c r="D304" s="6" t="s">
        <v>836</v>
      </c>
      <c r="E304" s="5"/>
    </row>
    <row r="305" spans="2:5" x14ac:dyDescent="0.2">
      <c r="B305" s="6" t="s">
        <v>837</v>
      </c>
      <c r="C305" s="6" t="s">
        <v>838</v>
      </c>
      <c r="D305" s="6" t="s">
        <v>839</v>
      </c>
      <c r="E305" s="5" t="str">
        <f>HYPERLINK("https://www.esco-net.com/wcs/escort/ec/detail?hHinCd=EA983FE-442","EA983FE-442")</f>
        <v>EA983FE-442</v>
      </c>
    </row>
    <row r="306" spans="2:5" x14ac:dyDescent="0.2">
      <c r="B306" s="6" t="s">
        <v>840</v>
      </c>
      <c r="C306" s="6" t="s">
        <v>841</v>
      </c>
      <c r="D306" s="6" t="s">
        <v>842</v>
      </c>
      <c r="E306" s="5" t="str">
        <f>HYPERLINK("https://www.esco-net.com/wcs/escort/ec/detail?hHinCd=EA983G-13A","EA983G-13A")</f>
        <v>EA983G-13A</v>
      </c>
    </row>
    <row r="307" spans="2:5" x14ac:dyDescent="0.2">
      <c r="B307" s="6" t="s">
        <v>840</v>
      </c>
      <c r="C307" s="6" t="s">
        <v>843</v>
      </c>
      <c r="D307" s="6" t="s">
        <v>844</v>
      </c>
      <c r="E307" s="5"/>
    </row>
    <row r="308" spans="2:5" x14ac:dyDescent="0.2">
      <c r="B308" s="6" t="s">
        <v>845</v>
      </c>
      <c r="C308" s="6" t="s">
        <v>846</v>
      </c>
      <c r="D308" s="6" t="s">
        <v>847</v>
      </c>
      <c r="E308" s="5" t="str">
        <f>HYPERLINK("https://www.esco-net.com/wcs/escort/ec/detail?hHinCd=EA944SG-20","EA944SG-20")</f>
        <v>EA944SG-20</v>
      </c>
    </row>
    <row r="309" spans="2:5" x14ac:dyDescent="0.2">
      <c r="B309" s="6" t="s">
        <v>848</v>
      </c>
      <c r="C309" s="6" t="s">
        <v>849</v>
      </c>
      <c r="D309" s="6" t="s">
        <v>850</v>
      </c>
      <c r="E309" s="5"/>
    </row>
    <row r="310" spans="2:5" x14ac:dyDescent="0.2">
      <c r="B310" s="6" t="s">
        <v>851</v>
      </c>
      <c r="C310" s="6" t="s">
        <v>852</v>
      </c>
      <c r="D310" s="6" t="s">
        <v>853</v>
      </c>
      <c r="E310" s="5" t="str">
        <f>HYPERLINK("https://www.esco-net.com/wcs/escort/ec/detail?hHinCd=EA916ZL-33","EA916ZL-33")</f>
        <v>EA916ZL-33</v>
      </c>
    </row>
    <row r="311" spans="2:5" x14ac:dyDescent="0.2">
      <c r="B311" s="6" t="s">
        <v>854</v>
      </c>
      <c r="C311" s="6" t="s">
        <v>855</v>
      </c>
      <c r="D311" s="6" t="s">
        <v>856</v>
      </c>
      <c r="E311" s="5"/>
    </row>
    <row r="312" spans="2:5" x14ac:dyDescent="0.2">
      <c r="B312" s="6" t="s">
        <v>90</v>
      </c>
      <c r="C312" s="6" t="s">
        <v>857</v>
      </c>
      <c r="D312" s="6" t="s">
        <v>858</v>
      </c>
      <c r="E312" s="5"/>
    </row>
    <row r="313" spans="2:5" x14ac:dyDescent="0.2">
      <c r="B313" s="6" t="s">
        <v>859</v>
      </c>
      <c r="C313" s="6" t="s">
        <v>860</v>
      </c>
      <c r="D313" s="6" t="s">
        <v>861</v>
      </c>
      <c r="E313" s="5"/>
    </row>
    <row r="314" spans="2:5" x14ac:dyDescent="0.2">
      <c r="B314" s="6" t="s">
        <v>91</v>
      </c>
      <c r="C314" s="6" t="s">
        <v>862</v>
      </c>
      <c r="D314" s="6" t="s">
        <v>863</v>
      </c>
      <c r="E314" s="5" t="str">
        <f>HYPERLINK("https://www.esco-net.com/wcs/escort/ec/detail?hHinCd=EA928DE-103","EA928DE-103")</f>
        <v>EA928DE-103</v>
      </c>
    </row>
    <row r="315" spans="2:5" x14ac:dyDescent="0.2">
      <c r="B315" s="6" t="s">
        <v>864</v>
      </c>
      <c r="C315" s="6" t="s">
        <v>865</v>
      </c>
      <c r="D315" s="6" t="s">
        <v>866</v>
      </c>
      <c r="E315" s="5" t="str">
        <f>HYPERLINK("https://www.esco-net.com/wcs/escort/ec/detail?hHinCd=EA928AY-355A","EA928AY-355A")</f>
        <v>EA928AY-355A</v>
      </c>
    </row>
    <row r="316" spans="2:5" x14ac:dyDescent="0.2">
      <c r="B316" s="6" t="s">
        <v>92</v>
      </c>
      <c r="C316" s="6" t="s">
        <v>867</v>
      </c>
      <c r="D316" s="6" t="s">
        <v>868</v>
      </c>
      <c r="E316" s="5" t="str">
        <f>HYPERLINK("https://www.esco-net.com/wcs/escort/ec/detail?hHinCd=EA922B-76","EA922B-76")</f>
        <v>EA922B-76</v>
      </c>
    </row>
    <row r="317" spans="2:5" x14ac:dyDescent="0.2">
      <c r="B317" s="6" t="s">
        <v>869</v>
      </c>
      <c r="C317" s="6" t="s">
        <v>870</v>
      </c>
      <c r="D317" s="6" t="s">
        <v>871</v>
      </c>
      <c r="E317" s="5" t="str">
        <f>HYPERLINK("https://www.esco-net.com/wcs/escort/ec/detail?hHinCd=EA995AA-96","EA995AA-96")</f>
        <v>EA995AA-96</v>
      </c>
    </row>
    <row r="318" spans="2:5" x14ac:dyDescent="0.2">
      <c r="B318" s="6" t="s">
        <v>872</v>
      </c>
      <c r="C318" s="6" t="s">
        <v>873</v>
      </c>
      <c r="D318" s="6" t="s">
        <v>874</v>
      </c>
      <c r="E318" s="5"/>
    </row>
    <row r="319" spans="2:5" x14ac:dyDescent="0.2">
      <c r="B319" s="6" t="s">
        <v>55</v>
      </c>
      <c r="C319" s="6" t="s">
        <v>875</v>
      </c>
      <c r="D319" s="6" t="s">
        <v>876</v>
      </c>
      <c r="E319" s="5"/>
    </row>
    <row r="320" spans="2:5" x14ac:dyDescent="0.2">
      <c r="B320" s="6" t="s">
        <v>877</v>
      </c>
      <c r="C320" s="6" t="s">
        <v>878</v>
      </c>
      <c r="D320" s="6" t="s">
        <v>879</v>
      </c>
      <c r="E320" s="5" t="str">
        <f>HYPERLINK("https://www.esco-net.com/wcs/escort/ec/detail?hHinCd=EA925MF-69","EA925MF-69")</f>
        <v>EA925MF-69</v>
      </c>
    </row>
    <row r="321" spans="2:5" x14ac:dyDescent="0.2">
      <c r="B321" s="6" t="s">
        <v>93</v>
      </c>
      <c r="C321" s="6" t="s">
        <v>880</v>
      </c>
      <c r="D321" s="6" t="s">
        <v>881</v>
      </c>
      <c r="E321" s="5" t="str">
        <f>HYPERLINK("https://www.esco-net.com/wcs/escort/ec/detail?hHinCd=EA925MF-73","EA925MF-73")</f>
        <v>EA925MF-73</v>
      </c>
    </row>
    <row r="322" spans="2:5" x14ac:dyDescent="0.2">
      <c r="B322" s="6" t="s">
        <v>93</v>
      </c>
      <c r="C322" s="6" t="s">
        <v>882</v>
      </c>
      <c r="D322" s="6" t="s">
        <v>883</v>
      </c>
      <c r="E322" s="5" t="str">
        <f>HYPERLINK("https://www.esco-net.com/wcs/escort/ec/detail?hHinCd=EA925MF-39B","EA925MF-39B")</f>
        <v>EA925MF-39B</v>
      </c>
    </row>
    <row r="323" spans="2:5" x14ac:dyDescent="0.2">
      <c r="B323" s="6" t="s">
        <v>93</v>
      </c>
      <c r="C323" s="6" t="s">
        <v>884</v>
      </c>
      <c r="D323" s="6" t="s">
        <v>885</v>
      </c>
      <c r="E323" s="5" t="str">
        <f>HYPERLINK("https://www.esco-net.com/wcs/escort/ec/detail?hHinCd=EA917H-21","EA917H-21")</f>
        <v>EA917H-21</v>
      </c>
    </row>
    <row r="324" spans="2:5" x14ac:dyDescent="0.2">
      <c r="B324" s="6" t="s">
        <v>93</v>
      </c>
      <c r="C324" s="6" t="s">
        <v>886</v>
      </c>
      <c r="D324" s="6" t="s">
        <v>887</v>
      </c>
      <c r="E324" s="5" t="str">
        <f>HYPERLINK("https://www.esco-net.com/wcs/escort/ec/detail?hHinCd=EA917H-0A","EA917H-0A")</f>
        <v>EA917H-0A</v>
      </c>
    </row>
    <row r="325" spans="2:5" x14ac:dyDescent="0.2">
      <c r="B325" s="6" t="s">
        <v>888</v>
      </c>
      <c r="C325" s="6" t="s">
        <v>889</v>
      </c>
      <c r="D325" s="6" t="s">
        <v>890</v>
      </c>
      <c r="E325" s="5" t="str">
        <f>HYPERLINK("https://www.esco-net.com/wcs/escort/ec/detail?hHinCd=EA520CP-3","EA520CP-3")</f>
        <v>EA520CP-3</v>
      </c>
    </row>
    <row r="326" spans="2:5" x14ac:dyDescent="0.2">
      <c r="B326" s="6" t="s">
        <v>888</v>
      </c>
      <c r="C326" s="6" t="s">
        <v>891</v>
      </c>
      <c r="D326" s="6" t="s">
        <v>892</v>
      </c>
      <c r="E326" s="5"/>
    </row>
    <row r="327" spans="2:5" x14ac:dyDescent="0.2">
      <c r="B327" s="6" t="s">
        <v>888</v>
      </c>
      <c r="C327" s="6" t="s">
        <v>893</v>
      </c>
      <c r="D327" s="6" t="s">
        <v>894</v>
      </c>
      <c r="E327" s="5" t="str">
        <f>HYPERLINK("https://www.esco-net.com/wcs/escort/ec/detail?hHinCd=EA916FA-20A","EA916FA-20A")</f>
        <v>EA916FA-20A</v>
      </c>
    </row>
    <row r="328" spans="2:5" x14ac:dyDescent="0.2">
      <c r="B328" s="6" t="s">
        <v>895</v>
      </c>
      <c r="C328" s="6" t="s">
        <v>896</v>
      </c>
      <c r="D328" s="6" t="s">
        <v>897</v>
      </c>
      <c r="E328" s="5"/>
    </row>
    <row r="329" spans="2:5" x14ac:dyDescent="0.2">
      <c r="B329" s="6" t="s">
        <v>898</v>
      </c>
      <c r="C329" s="6" t="s">
        <v>899</v>
      </c>
      <c r="D329" s="6" t="s">
        <v>900</v>
      </c>
      <c r="E329" s="5"/>
    </row>
    <row r="330" spans="2:5" x14ac:dyDescent="0.2">
      <c r="B330" s="6" t="s">
        <v>901</v>
      </c>
      <c r="C330" s="6" t="s">
        <v>902</v>
      </c>
      <c r="D330" s="6" t="s">
        <v>903</v>
      </c>
      <c r="E330" s="5" t="str">
        <f>HYPERLINK("https://www.esco-net.com/wcs/escort/ec/detail?hHinCd=EA650BG-10","EA650BG-10")</f>
        <v>EA650BG-10</v>
      </c>
    </row>
    <row r="331" spans="2:5" x14ac:dyDescent="0.2">
      <c r="B331" s="6" t="s">
        <v>904</v>
      </c>
      <c r="C331" s="6" t="s">
        <v>905</v>
      </c>
      <c r="D331" s="6" t="s">
        <v>906</v>
      </c>
      <c r="E331" s="5"/>
    </row>
    <row r="332" spans="2:5" x14ac:dyDescent="0.2">
      <c r="B332" s="6" t="s">
        <v>907</v>
      </c>
      <c r="C332" s="6" t="s">
        <v>908</v>
      </c>
      <c r="D332" s="6" t="s">
        <v>909</v>
      </c>
      <c r="E332" s="5"/>
    </row>
    <row r="333" spans="2:5" x14ac:dyDescent="0.2">
      <c r="B333" s="6" t="s">
        <v>910</v>
      </c>
      <c r="C333" s="6" t="s">
        <v>911</v>
      </c>
      <c r="D333" s="6" t="s">
        <v>912</v>
      </c>
      <c r="E333" s="5"/>
    </row>
    <row r="334" spans="2:5" x14ac:dyDescent="0.2">
      <c r="B334" s="6" t="s">
        <v>913</v>
      </c>
      <c r="C334" s="6" t="s">
        <v>914</v>
      </c>
      <c r="D334" s="6" t="s">
        <v>915</v>
      </c>
      <c r="E334" s="5" t="str">
        <f>HYPERLINK("https://www.esco-net.com/wcs/escort/ec/detail?hHinCd=EA898RC-76","EA898RC-76")</f>
        <v>EA898RC-76</v>
      </c>
    </row>
    <row r="335" spans="2:5" x14ac:dyDescent="0.2">
      <c r="B335" s="6" t="s">
        <v>913</v>
      </c>
      <c r="C335" s="6" t="s">
        <v>916</v>
      </c>
      <c r="D335" s="6" t="s">
        <v>917</v>
      </c>
      <c r="E335" s="5" t="str">
        <f>HYPERLINK("https://www.esco-net.com/wcs/escort/ec/detail?hHinCd=EA898RC-79","EA898RC-79")</f>
        <v>EA898RC-79</v>
      </c>
    </row>
    <row r="336" spans="2:5" x14ac:dyDescent="0.2">
      <c r="B336" s="6" t="s">
        <v>94</v>
      </c>
      <c r="C336" s="6" t="s">
        <v>918</v>
      </c>
      <c r="D336" s="6" t="s">
        <v>919</v>
      </c>
      <c r="E336" s="5"/>
    </row>
    <row r="337" spans="2:5" x14ac:dyDescent="0.2">
      <c r="B337" s="6" t="s">
        <v>920</v>
      </c>
      <c r="C337" s="6" t="s">
        <v>921</v>
      </c>
      <c r="D337" s="6" t="s">
        <v>922</v>
      </c>
      <c r="E337" s="5"/>
    </row>
    <row r="338" spans="2:5" x14ac:dyDescent="0.2">
      <c r="B338" s="6" t="s">
        <v>923</v>
      </c>
      <c r="C338" s="6" t="s">
        <v>924</v>
      </c>
      <c r="D338" s="6" t="s">
        <v>925</v>
      </c>
      <c r="E338" s="5"/>
    </row>
    <row r="339" spans="2:5" x14ac:dyDescent="0.2">
      <c r="B339" s="6" t="s">
        <v>56</v>
      </c>
      <c r="C339" s="6" t="s">
        <v>926</v>
      </c>
      <c r="D339" s="6" t="s">
        <v>927</v>
      </c>
      <c r="E339" s="5"/>
    </row>
    <row r="340" spans="2:5" x14ac:dyDescent="0.2">
      <c r="B340" s="6" t="s">
        <v>928</v>
      </c>
      <c r="C340" s="6" t="s">
        <v>929</v>
      </c>
      <c r="D340" s="6" t="s">
        <v>930</v>
      </c>
      <c r="E340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2025-09-05T04:18:21Z</cp:lastPrinted>
  <dcterms:created xsi:type="dcterms:W3CDTF">2015-03-02T01:12:59Z</dcterms:created>
  <dcterms:modified xsi:type="dcterms:W3CDTF">2025-09-05T04:26:22Z</dcterms:modified>
</cp:coreProperties>
</file>